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изменения (25.10)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'изменения (25.10)'!$A$12:$I$223</definedName>
    <definedName name="_xlnm.Print_Titles" localSheetId="0">'изменения (25.10)'!$8:$12</definedName>
    <definedName name="_xlnm.Print_Area" localSheetId="0">'изменения (25.10)'!$A$1:$Y$222</definedName>
  </definedNames>
  <calcPr calcId="145621"/>
</workbook>
</file>

<file path=xl/calcChain.xml><?xml version="1.0" encoding="utf-8"?>
<calcChain xmlns="http://schemas.openxmlformats.org/spreadsheetml/2006/main">
  <c r="J217" i="4" l="1"/>
  <c r="J216" i="4"/>
  <c r="J215" i="4"/>
  <c r="P214" i="4"/>
  <c r="O214" i="4"/>
  <c r="N214" i="4"/>
  <c r="M214" i="4"/>
  <c r="L214" i="4"/>
  <c r="K214" i="4"/>
  <c r="P213" i="4"/>
  <c r="O213" i="4"/>
  <c r="N213" i="4"/>
  <c r="M213" i="4"/>
  <c r="L213" i="4"/>
  <c r="K213" i="4"/>
  <c r="P212" i="4"/>
  <c r="O212" i="4"/>
  <c r="N212" i="4"/>
  <c r="M212" i="4"/>
  <c r="L212" i="4"/>
  <c r="K212" i="4"/>
  <c r="P211" i="4"/>
  <c r="O211" i="4"/>
  <c r="N211" i="4"/>
  <c r="M211" i="4"/>
  <c r="L211" i="4"/>
  <c r="K211" i="4"/>
  <c r="J208" i="4"/>
  <c r="J207" i="4"/>
  <c r="P205" i="4"/>
  <c r="O205" i="4"/>
  <c r="N205" i="4"/>
  <c r="M205" i="4"/>
  <c r="L205" i="4"/>
  <c r="J205" i="4" s="1"/>
  <c r="K205" i="4"/>
  <c r="J204" i="4"/>
  <c r="J203" i="4"/>
  <c r="J202" i="4"/>
  <c r="P201" i="4"/>
  <c r="N201" i="4"/>
  <c r="M201" i="4"/>
  <c r="L201" i="4"/>
  <c r="K201" i="4"/>
  <c r="P200" i="4"/>
  <c r="O200" i="4"/>
  <c r="N200" i="4"/>
  <c r="M200" i="4"/>
  <c r="L200" i="4"/>
  <c r="K200" i="4"/>
  <c r="P199" i="4"/>
  <c r="O199" i="4"/>
  <c r="N199" i="4"/>
  <c r="M199" i="4"/>
  <c r="L199" i="4"/>
  <c r="K199" i="4"/>
  <c r="P198" i="4"/>
  <c r="O198" i="4"/>
  <c r="O197" i="4" s="1"/>
  <c r="N198" i="4"/>
  <c r="M198" i="4"/>
  <c r="L198" i="4"/>
  <c r="K198" i="4"/>
  <c r="K197" i="4" s="1"/>
  <c r="J195" i="4"/>
  <c r="S194" i="4"/>
  <c r="J194" i="4"/>
  <c r="J193" i="4"/>
  <c r="P192" i="4"/>
  <c r="O192" i="4"/>
  <c r="N192" i="4"/>
  <c r="M192" i="4"/>
  <c r="L192" i="4"/>
  <c r="K192" i="4"/>
  <c r="J191" i="4"/>
  <c r="J190" i="4"/>
  <c r="J189" i="4"/>
  <c r="P188" i="4"/>
  <c r="O188" i="4"/>
  <c r="N188" i="4"/>
  <c r="M188" i="4"/>
  <c r="L188" i="4"/>
  <c r="K188" i="4"/>
  <c r="P187" i="4"/>
  <c r="O187" i="4"/>
  <c r="N187" i="4"/>
  <c r="M187" i="4"/>
  <c r="L187" i="4"/>
  <c r="K187" i="4"/>
  <c r="P186" i="4"/>
  <c r="O186" i="4"/>
  <c r="N186" i="4"/>
  <c r="N184" i="4" s="1"/>
  <c r="M186" i="4"/>
  <c r="L186" i="4"/>
  <c r="K186" i="4"/>
  <c r="P185" i="4"/>
  <c r="P184" i="4" s="1"/>
  <c r="O185" i="4"/>
  <c r="N185" i="4"/>
  <c r="M185" i="4"/>
  <c r="L185" i="4"/>
  <c r="L184" i="4" s="1"/>
  <c r="K185" i="4"/>
  <c r="J182" i="4"/>
  <c r="J181" i="4"/>
  <c r="J180" i="4"/>
  <c r="P179" i="4"/>
  <c r="O179" i="4"/>
  <c r="N179" i="4"/>
  <c r="M179" i="4"/>
  <c r="L179" i="4"/>
  <c r="K179" i="4"/>
  <c r="J178" i="4"/>
  <c r="J177" i="4"/>
  <c r="J176" i="4"/>
  <c r="S175" i="4"/>
  <c r="P175" i="4"/>
  <c r="O175" i="4"/>
  <c r="N175" i="4"/>
  <c r="M175" i="4"/>
  <c r="L175" i="4"/>
  <c r="K175" i="4"/>
  <c r="J174" i="4"/>
  <c r="J173" i="4"/>
  <c r="J172" i="4"/>
  <c r="P171" i="4"/>
  <c r="O171" i="4"/>
  <c r="N171" i="4"/>
  <c r="M171" i="4"/>
  <c r="L171" i="4"/>
  <c r="K171" i="4"/>
  <c r="J170" i="4"/>
  <c r="J169" i="4"/>
  <c r="J168" i="4"/>
  <c r="L167" i="4"/>
  <c r="K167" i="4"/>
  <c r="J167" i="4" s="1"/>
  <c r="J166" i="4"/>
  <c r="J165" i="4"/>
  <c r="J164" i="4"/>
  <c r="P163" i="4"/>
  <c r="O163" i="4"/>
  <c r="N163" i="4"/>
  <c r="M163" i="4"/>
  <c r="L163" i="4"/>
  <c r="K163" i="4"/>
  <c r="P162" i="4"/>
  <c r="O162" i="4"/>
  <c r="N162" i="4"/>
  <c r="M162" i="4"/>
  <c r="L162" i="4"/>
  <c r="J162" i="4" s="1"/>
  <c r="K162" i="4"/>
  <c r="P161" i="4"/>
  <c r="O161" i="4"/>
  <c r="N161" i="4"/>
  <c r="M161" i="4"/>
  <c r="L161" i="4"/>
  <c r="K161" i="4"/>
  <c r="P160" i="4"/>
  <c r="O160" i="4"/>
  <c r="N160" i="4"/>
  <c r="M160" i="4"/>
  <c r="L160" i="4"/>
  <c r="K160" i="4"/>
  <c r="J157" i="4"/>
  <c r="J156" i="4"/>
  <c r="J155" i="4"/>
  <c r="P154" i="4"/>
  <c r="O154" i="4"/>
  <c r="N154" i="4"/>
  <c r="M154" i="4"/>
  <c r="L154" i="4"/>
  <c r="K154" i="4"/>
  <c r="J153" i="4"/>
  <c r="J152" i="4"/>
  <c r="J151" i="4"/>
  <c r="P150" i="4"/>
  <c r="O150" i="4"/>
  <c r="N150" i="4"/>
  <c r="M150" i="4"/>
  <c r="L150" i="4"/>
  <c r="K150" i="4"/>
  <c r="J150" i="4" s="1"/>
  <c r="J149" i="4"/>
  <c r="J148" i="4"/>
  <c r="J147" i="4"/>
  <c r="P146" i="4"/>
  <c r="O146" i="4"/>
  <c r="N146" i="4"/>
  <c r="M146" i="4"/>
  <c r="L146" i="4"/>
  <c r="K146" i="4"/>
  <c r="J145" i="4"/>
  <c r="J144" i="4"/>
  <c r="J143" i="4"/>
  <c r="P142" i="4"/>
  <c r="O142" i="4"/>
  <c r="N142" i="4"/>
  <c r="M142" i="4"/>
  <c r="L142" i="4"/>
  <c r="K142" i="4"/>
  <c r="M141" i="4"/>
  <c r="J141" i="4" s="1"/>
  <c r="J140" i="4"/>
  <c r="J139" i="4"/>
  <c r="P138" i="4"/>
  <c r="O138" i="4"/>
  <c r="N138" i="4"/>
  <c r="L138" i="4"/>
  <c r="K138" i="4"/>
  <c r="P137" i="4"/>
  <c r="O137" i="4"/>
  <c r="N137" i="4"/>
  <c r="L137" i="4"/>
  <c r="K137" i="4"/>
  <c r="P136" i="4"/>
  <c r="O136" i="4"/>
  <c r="N136" i="4"/>
  <c r="N134" i="4" s="1"/>
  <c r="M136" i="4"/>
  <c r="L136" i="4"/>
  <c r="K136" i="4"/>
  <c r="P135" i="4"/>
  <c r="O135" i="4"/>
  <c r="N135" i="4"/>
  <c r="M135" i="4"/>
  <c r="L135" i="4"/>
  <c r="K135" i="4"/>
  <c r="J132" i="4"/>
  <c r="J131" i="4"/>
  <c r="J130" i="4"/>
  <c r="P129" i="4"/>
  <c r="O129" i="4"/>
  <c r="N129" i="4"/>
  <c r="M129" i="4"/>
  <c r="L129" i="4"/>
  <c r="K129" i="4"/>
  <c r="J128" i="4"/>
  <c r="J127" i="4"/>
  <c r="J126" i="4"/>
  <c r="P125" i="4"/>
  <c r="O125" i="4"/>
  <c r="N125" i="4"/>
  <c r="M125" i="4"/>
  <c r="L125" i="4"/>
  <c r="K125" i="4"/>
  <c r="P124" i="4"/>
  <c r="O124" i="4"/>
  <c r="N124" i="4"/>
  <c r="M124" i="4"/>
  <c r="L124" i="4"/>
  <c r="K124" i="4"/>
  <c r="P123" i="4"/>
  <c r="O123" i="4"/>
  <c r="N123" i="4"/>
  <c r="N121" i="4" s="1"/>
  <c r="M123" i="4"/>
  <c r="L123" i="4"/>
  <c r="K123" i="4"/>
  <c r="P122" i="4"/>
  <c r="O122" i="4"/>
  <c r="O121" i="4" s="1"/>
  <c r="N122" i="4"/>
  <c r="M122" i="4"/>
  <c r="L122" i="4"/>
  <c r="K122" i="4"/>
  <c r="K121" i="4" s="1"/>
  <c r="J119" i="4"/>
  <c r="J118" i="4"/>
  <c r="J117" i="4"/>
  <c r="P116" i="4"/>
  <c r="O116" i="4"/>
  <c r="N116" i="4"/>
  <c r="M116" i="4"/>
  <c r="L116" i="4"/>
  <c r="K116" i="4"/>
  <c r="J115" i="4"/>
  <c r="J114" i="4"/>
  <c r="J113" i="4"/>
  <c r="P112" i="4"/>
  <c r="O112" i="4"/>
  <c r="N112" i="4"/>
  <c r="M112" i="4"/>
  <c r="L112" i="4"/>
  <c r="K112" i="4"/>
  <c r="J111" i="4"/>
  <c r="J110" i="4"/>
  <c r="J109" i="4"/>
  <c r="P108" i="4"/>
  <c r="O108" i="4"/>
  <c r="N108" i="4"/>
  <c r="M108" i="4"/>
  <c r="L108" i="4"/>
  <c r="K108" i="4"/>
  <c r="J108" i="4" s="1"/>
  <c r="J107" i="4"/>
  <c r="J106" i="4"/>
  <c r="J105" i="4"/>
  <c r="P104" i="4"/>
  <c r="O104" i="4"/>
  <c r="N104" i="4"/>
  <c r="M104" i="4"/>
  <c r="L104" i="4"/>
  <c r="K104" i="4"/>
  <c r="J103" i="4"/>
  <c r="J102" i="4"/>
  <c r="J101" i="4"/>
  <c r="P100" i="4"/>
  <c r="O100" i="4"/>
  <c r="N100" i="4"/>
  <c r="M100" i="4"/>
  <c r="L100" i="4"/>
  <c r="K100" i="4"/>
  <c r="P99" i="4"/>
  <c r="O99" i="4"/>
  <c r="N99" i="4"/>
  <c r="M99" i="4"/>
  <c r="L99" i="4"/>
  <c r="K99" i="4"/>
  <c r="P98" i="4"/>
  <c r="O98" i="4"/>
  <c r="N98" i="4"/>
  <c r="N96" i="4" s="1"/>
  <c r="M98" i="4"/>
  <c r="L98" i="4"/>
  <c r="K98" i="4"/>
  <c r="J98" i="4"/>
  <c r="P97" i="4"/>
  <c r="O97" i="4"/>
  <c r="N97" i="4"/>
  <c r="M97" i="4"/>
  <c r="M96" i="4" s="1"/>
  <c r="L97" i="4"/>
  <c r="L96" i="4" s="1"/>
  <c r="K97" i="4"/>
  <c r="J94" i="4"/>
  <c r="J93" i="4"/>
  <c r="J92" i="4"/>
  <c r="P91" i="4"/>
  <c r="O91" i="4"/>
  <c r="N91" i="4"/>
  <c r="M91" i="4"/>
  <c r="L91" i="4"/>
  <c r="K91" i="4"/>
  <c r="J90" i="4"/>
  <c r="J89" i="4"/>
  <c r="J88" i="4"/>
  <c r="P87" i="4"/>
  <c r="O87" i="4"/>
  <c r="N87" i="4"/>
  <c r="M87" i="4"/>
  <c r="L87" i="4"/>
  <c r="K87" i="4"/>
  <c r="J86" i="4"/>
  <c r="J85" i="4"/>
  <c r="J84" i="4"/>
  <c r="P83" i="4"/>
  <c r="O83" i="4"/>
  <c r="N83" i="4"/>
  <c r="M83" i="4"/>
  <c r="L83" i="4"/>
  <c r="K83" i="4"/>
  <c r="J82" i="4"/>
  <c r="J81" i="4"/>
  <c r="J80" i="4"/>
  <c r="P79" i="4"/>
  <c r="O79" i="4"/>
  <c r="N79" i="4"/>
  <c r="M79" i="4"/>
  <c r="L79" i="4"/>
  <c r="K79" i="4"/>
  <c r="J78" i="4"/>
  <c r="J77" i="4"/>
  <c r="J76" i="4"/>
  <c r="P75" i="4"/>
  <c r="O75" i="4"/>
  <c r="N75" i="4"/>
  <c r="M75" i="4"/>
  <c r="L75" i="4"/>
  <c r="K75" i="4"/>
  <c r="P74" i="4"/>
  <c r="P71" i="4" s="1"/>
  <c r="O74" i="4"/>
  <c r="J73" i="4"/>
  <c r="J72" i="4"/>
  <c r="N71" i="4"/>
  <c r="M71" i="4"/>
  <c r="L71" i="4"/>
  <c r="K71" i="4"/>
  <c r="J70" i="4"/>
  <c r="J69" i="4"/>
  <c r="J68" i="4"/>
  <c r="P67" i="4"/>
  <c r="O67" i="4"/>
  <c r="N67" i="4"/>
  <c r="M67" i="4"/>
  <c r="L67" i="4"/>
  <c r="K67" i="4"/>
  <c r="J67" i="4" s="1"/>
  <c r="J66" i="4"/>
  <c r="J65" i="4"/>
  <c r="J64" i="4"/>
  <c r="P63" i="4"/>
  <c r="O63" i="4"/>
  <c r="N63" i="4"/>
  <c r="M63" i="4"/>
  <c r="L63" i="4"/>
  <c r="K63" i="4"/>
  <c r="J62" i="4"/>
  <c r="J61" i="4"/>
  <c r="J60" i="4"/>
  <c r="P59" i="4"/>
  <c r="O59" i="4"/>
  <c r="N59" i="4"/>
  <c r="M59" i="4"/>
  <c r="L59" i="4"/>
  <c r="K59" i="4"/>
  <c r="J58" i="4"/>
  <c r="J57" i="4"/>
  <c r="J56" i="4"/>
  <c r="P55" i="4"/>
  <c r="O55" i="4"/>
  <c r="N55" i="4"/>
  <c r="M55" i="4"/>
  <c r="L55" i="4"/>
  <c r="K55" i="4"/>
  <c r="J55" i="4"/>
  <c r="J54" i="4"/>
  <c r="J53" i="4"/>
  <c r="J52" i="4"/>
  <c r="P51" i="4"/>
  <c r="O51" i="4"/>
  <c r="N51" i="4"/>
  <c r="M51" i="4"/>
  <c r="L51" i="4"/>
  <c r="K51" i="4"/>
  <c r="P50" i="4"/>
  <c r="O50" i="4"/>
  <c r="N50" i="4"/>
  <c r="N18" i="4" s="1"/>
  <c r="N221" i="4" s="1"/>
  <c r="N227" i="4" s="1"/>
  <c r="M50" i="4"/>
  <c r="L50" i="4"/>
  <c r="K50" i="4"/>
  <c r="P49" i="4"/>
  <c r="P17" i="4" s="1"/>
  <c r="P220" i="4" s="1"/>
  <c r="O49" i="4"/>
  <c r="N49" i="4"/>
  <c r="M49" i="4"/>
  <c r="M17" i="4" s="1"/>
  <c r="L49" i="4"/>
  <c r="L17" i="4" s="1"/>
  <c r="L220" i="4" s="1"/>
  <c r="K49" i="4"/>
  <c r="P48" i="4"/>
  <c r="P16" i="4" s="1"/>
  <c r="O48" i="4"/>
  <c r="O16" i="4" s="1"/>
  <c r="N48" i="4"/>
  <c r="M48" i="4"/>
  <c r="L48" i="4"/>
  <c r="L16" i="4" s="1"/>
  <c r="K48" i="4"/>
  <c r="J46" i="4"/>
  <c r="J45" i="4"/>
  <c r="J44" i="4"/>
  <c r="P43" i="4"/>
  <c r="O43" i="4"/>
  <c r="N43" i="4"/>
  <c r="M43" i="4"/>
  <c r="L43" i="4"/>
  <c r="K43" i="4"/>
  <c r="M42" i="4"/>
  <c r="J42" i="4" s="1"/>
  <c r="J41" i="4"/>
  <c r="J40" i="4"/>
  <c r="P39" i="4"/>
  <c r="O39" i="4"/>
  <c r="N39" i="4"/>
  <c r="M39" i="4"/>
  <c r="L39" i="4"/>
  <c r="K39" i="4"/>
  <c r="M38" i="4"/>
  <c r="M35" i="4" s="1"/>
  <c r="J37" i="4"/>
  <c r="J36" i="4"/>
  <c r="P35" i="4"/>
  <c r="O35" i="4"/>
  <c r="N35" i="4"/>
  <c r="L35" i="4"/>
  <c r="K35" i="4"/>
  <c r="J34" i="4"/>
  <c r="J33" i="4"/>
  <c r="J32" i="4"/>
  <c r="P31" i="4"/>
  <c r="O31" i="4"/>
  <c r="N31" i="4"/>
  <c r="M31" i="4"/>
  <c r="L31" i="4"/>
  <c r="K31" i="4"/>
  <c r="J30" i="4"/>
  <c r="J29" i="4"/>
  <c r="J28" i="4"/>
  <c r="P27" i="4"/>
  <c r="O27" i="4"/>
  <c r="N27" i="4"/>
  <c r="M27" i="4"/>
  <c r="L27" i="4"/>
  <c r="K27" i="4"/>
  <c r="M26" i="4"/>
  <c r="J26" i="4" s="1"/>
  <c r="J25" i="4"/>
  <c r="J24" i="4"/>
  <c r="P23" i="4"/>
  <c r="O23" i="4"/>
  <c r="N23" i="4"/>
  <c r="L23" i="4"/>
  <c r="K23" i="4"/>
  <c r="J22" i="4"/>
  <c r="J21" i="4"/>
  <c r="J20" i="4"/>
  <c r="P19" i="4"/>
  <c r="O19" i="4"/>
  <c r="N19" i="4"/>
  <c r="M19" i="4"/>
  <c r="L19" i="4"/>
  <c r="K19" i="4"/>
  <c r="L18" i="4"/>
  <c r="L221" i="4" s="1"/>
  <c r="O17" i="4"/>
  <c r="K17" i="4"/>
  <c r="N16" i="4"/>
  <c r="J83" i="4" l="1"/>
  <c r="J125" i="4"/>
  <c r="M137" i="4"/>
  <c r="J137" i="4" s="1"/>
  <c r="J160" i="4"/>
  <c r="O159" i="4"/>
  <c r="M159" i="4"/>
  <c r="N159" i="4"/>
  <c r="L197" i="4"/>
  <c r="P197" i="4"/>
  <c r="N210" i="4"/>
  <c r="J43" i="4"/>
  <c r="J49" i="4"/>
  <c r="J75" i="4"/>
  <c r="J104" i="4"/>
  <c r="J112" i="4"/>
  <c r="L121" i="4"/>
  <c r="P121" i="4"/>
  <c r="L159" i="4"/>
  <c r="P159" i="4"/>
  <c r="J186" i="4"/>
  <c r="K184" i="4"/>
  <c r="O184" i="4"/>
  <c r="J211" i="4"/>
  <c r="M210" i="4"/>
  <c r="J48" i="4"/>
  <c r="P96" i="4"/>
  <c r="N219" i="4"/>
  <c r="M23" i="4"/>
  <c r="K47" i="4"/>
  <c r="J100" i="4"/>
  <c r="J124" i="4"/>
  <c r="J136" i="4"/>
  <c r="J199" i="4"/>
  <c r="J201" i="4"/>
  <c r="O220" i="4"/>
  <c r="J23" i="4"/>
  <c r="J35" i="4"/>
  <c r="J39" i="4"/>
  <c r="P47" i="4"/>
  <c r="J51" i="4"/>
  <c r="J74" i="4"/>
  <c r="J79" i="4"/>
  <c r="J99" i="4"/>
  <c r="O96" i="4"/>
  <c r="J116" i="4"/>
  <c r="J123" i="4"/>
  <c r="M121" i="4"/>
  <c r="J121" i="4" s="1"/>
  <c r="J135" i="4"/>
  <c r="O134" i="4"/>
  <c r="M138" i="4"/>
  <c r="J138" i="4" s="1"/>
  <c r="J146" i="4"/>
  <c r="J163" i="4"/>
  <c r="J179" i="4"/>
  <c r="J185" i="4"/>
  <c r="J198" i="4"/>
  <c r="M197" i="4"/>
  <c r="J197" i="4" s="1"/>
  <c r="J213" i="4"/>
  <c r="J214" i="4"/>
  <c r="L210" i="4"/>
  <c r="P210" i="4"/>
  <c r="P18" i="4"/>
  <c r="P221" i="4" s="1"/>
  <c r="P227" i="4" s="1"/>
  <c r="J27" i="4"/>
  <c r="J31" i="4"/>
  <c r="M220" i="4"/>
  <c r="O47" i="4"/>
  <c r="J129" i="4"/>
  <c r="J154" i="4"/>
  <c r="J171" i="4"/>
  <c r="M184" i="4"/>
  <c r="J184" i="4" s="1"/>
  <c r="K220" i="4"/>
  <c r="J19" i="4"/>
  <c r="L47" i="4"/>
  <c r="M47" i="4"/>
  <c r="N47" i="4"/>
  <c r="J59" i="4"/>
  <c r="J63" i="4"/>
  <c r="J87" i="4"/>
  <c r="J91" i="4"/>
  <c r="J97" i="4"/>
  <c r="L134" i="4"/>
  <c r="P134" i="4"/>
  <c r="J142" i="4"/>
  <c r="K159" i="4"/>
  <c r="J159" i="4" s="1"/>
  <c r="J161" i="4"/>
  <c r="J175" i="4"/>
  <c r="J188" i="4"/>
  <c r="J192" i="4"/>
  <c r="N197" i="4"/>
  <c r="K210" i="4"/>
  <c r="O210" i="4"/>
  <c r="L219" i="4"/>
  <c r="L218" i="4" s="1"/>
  <c r="L15" i="4"/>
  <c r="P15" i="4"/>
  <c r="P219" i="4"/>
  <c r="O15" i="4"/>
  <c r="O219" i="4"/>
  <c r="J200" i="4"/>
  <c r="M16" i="4"/>
  <c r="N17" i="4"/>
  <c r="N220" i="4" s="1"/>
  <c r="J220" i="4" s="1"/>
  <c r="O18" i="4"/>
  <c r="O221" i="4" s="1"/>
  <c r="O227" i="4" s="1"/>
  <c r="J38" i="4"/>
  <c r="J50" i="4"/>
  <c r="K96" i="4"/>
  <c r="J122" i="4"/>
  <c r="J187" i="4"/>
  <c r="J212" i="4"/>
  <c r="K16" i="4"/>
  <c r="M18" i="4"/>
  <c r="M221" i="4" s="1"/>
  <c r="O71" i="4"/>
  <c r="J71" i="4" s="1"/>
  <c r="K134" i="4"/>
  <c r="K18" i="4"/>
  <c r="J210" i="4" l="1"/>
  <c r="M134" i="4"/>
  <c r="N15" i="4"/>
  <c r="P218" i="4"/>
  <c r="P224" i="4"/>
  <c r="J47" i="4"/>
  <c r="J134" i="4"/>
  <c r="J96" i="4"/>
  <c r="O218" i="4"/>
  <c r="O224" i="4"/>
  <c r="N224" i="4"/>
  <c r="M15" i="4"/>
  <c r="M219" i="4"/>
  <c r="M218" i="4" s="1"/>
  <c r="J16" i="4"/>
  <c r="K15" i="4"/>
  <c r="K219" i="4"/>
  <c r="J17" i="4"/>
  <c r="N218" i="4"/>
  <c r="K221" i="4"/>
  <c r="J221" i="4" s="1"/>
  <c r="J18" i="4"/>
  <c r="K218" i="4" l="1"/>
  <c r="J218" i="4" s="1"/>
  <c r="J219" i="4"/>
  <c r="J15" i="4"/>
</calcChain>
</file>

<file path=xl/sharedStrings.xml><?xml version="1.0" encoding="utf-8"?>
<sst xmlns="http://schemas.openxmlformats.org/spreadsheetml/2006/main" count="793" uniqueCount="197">
  <si>
    <t>Приложение к Подпрограмме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</si>
  <si>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Таблица 7.2.4</t>
  </si>
  <si>
    <t>МЕРОПРИЯТИЯ  ПОДПРОГРАММЫ 2 МУНИЦИПАЛЬНОЙ ПРОГРАММЫ</t>
  </si>
  <si>
    <t>№ п/п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</si>
  <si>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</si>
  <si>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</si>
  <si>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</si>
  <si>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</si>
  <si>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</si>
  <si>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Наименование</t>
  </si>
  <si>
    <t>Единица измерения</t>
  </si>
  <si>
    <t>Значение</t>
  </si>
  <si>
    <t>Коды классификации расходов</t>
  </si>
  <si>
    <t>Источники финансирования</t>
  </si>
  <si>
    <t>Всего</t>
  </si>
  <si>
    <t>в том числе по годам реализации ПП</t>
  </si>
  <si>
    <t xml:space="preserve">в том числе по годам реализации ПП </t>
  </si>
  <si>
    <t>с (год)</t>
  </si>
  <si>
    <t>по (год)</t>
  </si>
  <si>
    <t>Раздел</t>
  </si>
  <si>
    <t>Подраздел</t>
  </si>
  <si>
    <t>Код основного мероприятия целевой статьи расходов</t>
  </si>
  <si>
    <t>2020 год</t>
  </si>
  <si>
    <t>2021 год</t>
  </si>
  <si>
    <t>2022 год</t>
  </si>
  <si>
    <t>2023 год</t>
  </si>
  <si>
    <t>2024 год</t>
  </si>
  <si>
    <t>2025 год</t>
  </si>
  <si>
    <t>Цель муниципальной подпрограммы - Повышение доступности качественного дошкольного, начального общего, основного общего, среднего общего образования и дополнительного образования</t>
  </si>
  <si>
    <t>Задача 1 ПП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</t>
  </si>
  <si>
    <t>1.</t>
  </si>
  <si>
    <t>Основное мероприятие 1 ПП - 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</si>
  <si>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Комитет по образованию</t>
  </si>
  <si>
    <t>х</t>
  </si>
  <si>
    <t>всего, в т.ч.</t>
  </si>
  <si>
    <t>федеральный бюджет</t>
  </si>
  <si>
    <t>областной бюджет</t>
  </si>
  <si>
    <t>районный бюджет</t>
  </si>
  <si>
    <t>1.1.</t>
  </si>
  <si>
    <t>мероприятие 1 ОМ 1 ПП -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размере,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учреждений, реализующих образовательные программы дошкольного, общего образования,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 в соответствии с нормативами, установленными областным законодательством</t>
  </si>
  <si>
    <t>07</t>
  </si>
  <si>
    <t>00</t>
  </si>
  <si>
    <t xml:space="preserve">Доступность бесплатного  дошкольного, начального общего, основного общего, среднего  общего образования, а также дополнительного образования в муниципальных дошкольных и общеобразовательных организациях </t>
  </si>
  <si>
    <t>%</t>
  </si>
  <si>
    <t>1.2.</t>
  </si>
  <si>
    <t>мероприятие 2 ОМ 1 ПП - Создание условий для предоставления дошкольного образования детям в муниципальных образовательных учреждениях КМР</t>
  </si>
  <si>
    <t>01</t>
  </si>
  <si>
    <t>Доля детей в возрасте от 3-х до 7 лет, получающих услугу от общего числа детей от 3-х до 7 лет, проживающих в муниципальном районе и состоящих на учете для зачисления в дошкольные организации</t>
  </si>
  <si>
    <t>Удовлетворенность населения Калачинского муниципального района качеством дошкольного  образования</t>
  </si>
  <si>
    <t>1.3.</t>
  </si>
  <si>
    <t>мероприятие 3 ОМ 1 ПП - Создание условий для предоставления общедоступного и бесплатного начального общего, основного общего, среднего общего образования детям в муниципальных общеобразовательных учреждениях КМР</t>
  </si>
  <si>
    <t>02</t>
  </si>
  <si>
    <t>Удовлетворенность населения Калачинского муниципального района качеством начального общего, основного общего, среднего общего образования</t>
  </si>
  <si>
    <t>1.4.</t>
  </si>
  <si>
    <t>мероприятие 4 ОМ 1 ПП - Создание условий для предоставления дополнительного образования детям в муниципальных образовательных учреждениях КМР</t>
  </si>
  <si>
    <t>03</t>
  </si>
  <si>
    <t>Удовлетворенность населения Калачинского муниципального района качеством дополнительного образования</t>
  </si>
  <si>
    <t>Доля детей в возрасте от 5 до 18 лет, обучающихся по программам дополнительного образования детей, от общего числа детей в возрасте от 5 до 18 лет, проживающих на территории муниципального района</t>
  </si>
  <si>
    <t>1.5.</t>
  </si>
  <si>
    <t>мероприятие 5 ОМ 1 ПП - Финансово-экономическое и хозяйственное обеспечение учреждений в сфере образования</t>
  </si>
  <si>
    <t>09</t>
  </si>
  <si>
    <t>Доля учреждений по которым обеспечено соблюдение финансовой, кассовой дисциплины</t>
  </si>
  <si>
    <t>1.6.</t>
  </si>
  <si>
    <t>мероприятие 6 ОМ 1 ПП - Обеспечение научно-методического, информационно-технологического обеспечения муниципальных учреждений в сфере образования</t>
  </si>
  <si>
    <t>Доля педагогических и руководящих работников, прошедших курсы повышения квалификации от общего количества педагогических работников</t>
  </si>
  <si>
    <t>100% каждый 3 года</t>
  </si>
  <si>
    <t>1.7.</t>
  </si>
  <si>
    <t>мероприятие 7 ОМ 1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</si>
  <si>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области.</t>
  </si>
  <si>
    <t>1.8.</t>
  </si>
  <si>
    <t>мероприятие 8 ОМ 1 ПП - Обеспечение создания благоприятных условий в образовательных учреждениях (ремонт, материально-техническое оснащение)</t>
  </si>
  <si>
    <t>Доля подведомственных организаций в которых произошли обновления материально-технической базы</t>
  </si>
  <si>
    <t>1.8.1.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</si>
  <si>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инвентаря, строительных материалов, окон, дверей, в целях подготовки к новому учебному году за счет средств районного бюджета</t>
  </si>
  <si>
    <t>Доля образовательных организаций, в которых обеспечены безопасные условия к общей численности образовательных организаций</t>
  </si>
  <si>
    <t>1.8.2.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</si>
  <si>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</si>
  <si>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Доля муниципальных образовательных организаций Калачинского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Калачинскому муниципальному району Омской области,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указанных субсидий на соответствующие цели</t>
  </si>
  <si>
    <t>1.8.3.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</si>
  <si>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</si>
  <si>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Доля муниципальных образовательных организаций муниципальных районов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Калачинского муниципального района Омской области</t>
  </si>
  <si>
    <t>1.8.4.</t>
  </si>
  <si>
    <t xml:space="preserve">Материально-техническое оснащение муниципальных образовательных организаций </t>
  </si>
  <si>
    <t>Доля муниципальных образовательных организаций Калачинского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Калачинскому муниципальному району Омской области, в общем количестве муниципальных образовательных организаций Калачинского района, которым предоставлены средства указанных субсидий на соответствующие цели</t>
  </si>
  <si>
    <t>1.8.5.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</si>
  <si>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</si>
  <si>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Доля муниципальных 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организаций, в общем количестве муниципальных образовательных организаций Калачинского муниципального района Омской области, которым предоставлены средства указанной субсидии на соответствующие цели</t>
  </si>
  <si>
    <t>1.9.</t>
  </si>
  <si>
    <t>мероприятие 9 ОМ 1 ПП -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</si>
  <si>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Калачинского муниципального района Омской области</t>
  </si>
  <si>
    <t>1.10.</t>
  </si>
  <si>
    <t>мероприятие 10 ОМ 1 ПП - Организация и проведение мероприятий направленных на совершенствование работы педагогических работников</t>
  </si>
  <si>
    <t>Количество проведенных конкурсов профессионального мастерства</t>
  </si>
  <si>
    <t>ед.</t>
  </si>
  <si>
    <t>1.11.</t>
  </si>
  <si>
    <t>мероприятие 11 ОМ 1 ПП - Муниципальная стипендия студентам, обучающимся в учреждениях высшего образования и заключивших договор о целевом обучении</t>
  </si>
  <si>
    <t>Доля молодых специалистов от общего количества педагогических работников</t>
  </si>
  <si>
    <t>1.12.</t>
  </si>
  <si>
    <t xml:space="preserve">мероприятие 12 ОМ 1 ПП -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 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</si>
  <si>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</si>
  <si>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1.13.</t>
  </si>
  <si>
    <t>мероприятие 13 ОМ 1 ПП -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и среднего общего образования, в том числе адаптированные основные общеобразовательные программы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</si>
  <si>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</si>
  <si>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1.14.</t>
  </si>
  <si>
    <t>мероприятие 14 ОМ 1 ПП - Обеспечение бесплатным двухразовым питанием обучающихся с ограниченными возможностями здоровья</t>
  </si>
  <si>
    <t>доля обучающихся с ограниченными возможностями здоровья, получающих бесплатное двухразовое питание, к общему количеству обучающихся,  с ограниченными возможностями здоровья</t>
  </si>
  <si>
    <t>Задача 2 ПП Развитие сети образовательных организаций, реализующих образовательные программы общего образования</t>
  </si>
  <si>
    <t>2.</t>
  </si>
  <si>
    <t>Основное меропритие 2 ПП - Создание новых мест дошкольного, начального общего, основного общего и среднего общего образования в образовательных организациях муниципального района</t>
  </si>
  <si>
    <t>2.1.</t>
  </si>
  <si>
    <t>мероприятие 1 ОМ 2 ПП - Строительство школы на 550 мест по ул. Лисавенко г. Калачинск Омской области, в т.ч.:</t>
  </si>
  <si>
    <t>Доля обучающихся, занимающихся в первую смену</t>
  </si>
  <si>
    <t>2.1.1.</t>
  </si>
  <si>
    <t>Выполнение проектно-изыскательских работ</t>
  </si>
  <si>
    <t>2.2.</t>
  </si>
  <si>
    <t xml:space="preserve">мероприятие 2 ОМ 2 ПП - Строительство детского сада на 310 мест по ул. Лисавенко г. Калачинск </t>
  </si>
  <si>
    <t>Доля детей в возрасте от 2-х месяцев до 3 лет, получающих дошкольную услугу от общего числа детей от 2-х месяцев до 3 лет, проживающих в муниципальном районе и и состоящих на учете для зачисления в дошкольные организации</t>
  </si>
  <si>
    <t>2.3.</t>
  </si>
  <si>
    <t>мероприятие 3 ОМ 2 ПП - Строительство детского сада на 310 мест по ул. Солнечная, 1а г. Калачинск</t>
  </si>
  <si>
    <t>2.3.1.</t>
  </si>
  <si>
    <t>Изготовление проектно-сметной документации</t>
  </si>
  <si>
    <t>Задача 3 ПП  Совершенствование системы работы с одаренными детьми и молодежью</t>
  </si>
  <si>
    <t>3.</t>
  </si>
  <si>
    <t>Основное меропритие 3 ПП - Выявление и поддержка одаренных детей и талантливой молодежи</t>
  </si>
  <si>
    <t>3.1.</t>
  </si>
  <si>
    <t>мероприятие 1 ОМ 3 ПП - Организация, проведение и участие во всероссийских, региональных и муниципальных мероприятиях</t>
  </si>
  <si>
    <t>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конкурсах различного уровня, в общей численности обучающихся по основным образовательным программам начального общего, основного общего и среднего общего образования</t>
  </si>
  <si>
    <t>3.2.</t>
  </si>
  <si>
    <t>мероприятие 2 ОМ 3 ПП - Поощрение талантливых детей и молодежи, обучающихся в образовательных учреждениях</t>
  </si>
  <si>
    <t>Доля обучающихся, получивших стипендию из числа талантливых детей и молодежи в общей численности обучающихся, имеющих право на получение поощрения</t>
  </si>
  <si>
    <t>Задача 4 ПП Осуществление управления в сфере образования КМР</t>
  </si>
  <si>
    <t>4.</t>
  </si>
  <si>
    <t>Основное меропритие 4 ПП - Осуществление управления в сфере образования Калачинского муниципального района Омской области</t>
  </si>
  <si>
    <t>4.1.</t>
  </si>
  <si>
    <t>мероприятие 1 ОМ 4 ПП - Руководство и управление в сфере установленных функций муниципальных органов Калачинского муниципального района Омской области</t>
  </si>
  <si>
    <t>4.2.</t>
  </si>
  <si>
    <t>мероприятие 2 ОМ 4 ПП - Реализация прочих мероприятий в сфере установленных функций</t>
  </si>
  <si>
    <t>4.3.</t>
  </si>
  <si>
    <t>мероприятие 3 ОМ 4 ПП - Совершенствование системы независимой оценки качества образования</t>
  </si>
  <si>
    <t>Доля образовательных организаций, осуществляющих образовательную деятельность, в отношении которых проведена независимая оценка качества условий осуществления образовательной деятельности в общем числе организаций, осуществляющих образовательную деятельность, подлежащих  независимой оценке качества условий осуществления образовательной деятельности в текущем году</t>
  </si>
  <si>
    <t>баллы</t>
  </si>
  <si>
    <t>4.4.</t>
  </si>
  <si>
    <t>мероприятие 4 ОМ 4 ПП - Организация проведения государственной итоговой аттестации обучающихся и проведение сборов по программе курса основ безопасности жизнедеятельности</t>
  </si>
  <si>
    <t>Удельный вес лиц, сдавших ЕГЭ,  в числе выпускников общеобразовательных учреждений, участвовавших в государственной итоговой аттестации</t>
  </si>
  <si>
    <t>4.5.</t>
  </si>
  <si>
    <t>мероприятие 5 ОМ 4 ПП - Работа в федеральной информационной системе "Федеральный реестр сведений о выданных документах об образовании"</t>
  </si>
  <si>
    <t>Соотношение количества выданных и внесенных в информационную систему документов об образовании</t>
  </si>
  <si>
    <t>Задача 5 ПП - Достижение целевых показателей национального проекта "Современная школа"</t>
  </si>
  <si>
    <t>5.</t>
  </si>
  <si>
    <t>Основное меропритие 5 ПП - Реализация регионального проекта "Современная школа", направленного на достижение целей федерального проекта "Современная школа"</t>
  </si>
  <si>
    <t>Е1</t>
  </si>
  <si>
    <t>5.1.</t>
  </si>
  <si>
    <t>мероприятие 1 ОМ 5 ПП -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</si>
  <si>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Количество муниципальных общеобразовательных организаций, в которых обновлена материально-техническая база для формирования у обучающихся современных технологических и гуманитарных навыков</t>
  </si>
  <si>
    <t>5.2.</t>
  </si>
  <si>
    <t>мероприятие 2 ОМ 5 ПП -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</si>
  <si>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Численность детей, обучающихся на базе центров образования цифрового и гуманитарного профилей, в том числе по предметным областям «Технология», предметам «Информатика», «Основы безопасности жизнедеятельности», центров образования естественно-научной и технологической направленности, в том числе по предметам «Химия», «Физика», «Биология»</t>
  </si>
  <si>
    <t>чел.</t>
  </si>
  <si>
    <t>5.3.</t>
  </si>
  <si>
    <t>мероприятие 3 ОМ 5 ПП -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</si>
  <si>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 в общем количестве муниципальных образовательных организаций района, которым предоставлена субсидия</t>
  </si>
  <si>
    <t>5.4.</t>
  </si>
  <si>
    <t>мероприятие 4 ОМ 5 ПП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</si>
  <si>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</si>
  <si>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5.5.</t>
  </si>
  <si>
    <t>мероприятие 5 ОМ 5 ПП Ремонт и (или) материально-техническое оснащение центров цифрового образования детей</t>
  </si>
  <si>
    <t>Е4</t>
  </si>
  <si>
    <t>Количество общеобразовательных организаций Калачинского муниципального района Омской области, в которых завершены мероприятия по ремонту и (или) материально-техническому оснащению центров цифрового образования детей</t>
  </si>
  <si>
    <t>Задача 6 ПП - Достижение целевых показателей национального проекта "Успех каждого ребенка"</t>
  </si>
  <si>
    <t>6.</t>
  </si>
  <si>
    <t>Основное меропритие 6 ПП - 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</si>
  <si>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Е2</t>
  </si>
  <si>
    <t>6.1.</t>
  </si>
  <si>
    <t>мероприятие 1 ОМ 6 ПП -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</si>
  <si>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Количество учащихся, дополнительно привлеченных к занятиям физической культурой и спортом </t>
  </si>
  <si>
    <t>6.2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</si>
  <si>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</si>
  <si>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Количество общеобразовательных организаций, в которых обновлена материально-техническая база для занятий детей физической культурой и спортом </t>
  </si>
  <si>
    <t>Задача 7 ПП -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</t>
  </si>
  <si>
    <t>7.</t>
  </si>
  <si>
    <t>Основное мероприятие 7 ПП - Обеспечение функционирования модели персонифицированного финансирования дополнительного образования детей</t>
  </si>
  <si>
    <t>7.1.</t>
  </si>
  <si>
    <t>мероприятие 1 ОМ 7 ПП - Создание условий для обеспечения функционирования модели персонифицированного финансирования дополнительного образования детей</t>
  </si>
  <si>
    <t>доля детей в возрасте от 5 до 18 лет,  имеющих право на получение  дополнительного образования в рамках системы персонифицированного финансирования в общей численности детей в возрасте от 5 до 18 лет</t>
  </si>
  <si>
    <t>7.2.</t>
  </si>
  <si>
    <t>мероприятие 2 ОМ 7 ПП - 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(по персонифицированному учету)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</si>
  <si>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(по персонифицированному учету)</t>
  </si>
  <si>
    <t>Задача 8 ПП - Достижение целевых показателей национального проекта "Патриотическое воспитание граждан Российской Федерации"</t>
  </si>
  <si>
    <t>8.</t>
  </si>
  <si>
    <t>основное мероприятие 8 ПП -  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</si>
  <si>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8.1.</t>
  </si>
  <si>
    <t>мероприятие 1 ОМ 8 ПП -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</si>
  <si>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</si>
  <si>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</si>
  <si>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Итого по ПП</t>
  </si>
  <si>
    <t xml:space="preserve">обл </t>
  </si>
  <si>
    <t>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</si>
</sst>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2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2" fontId="3" fillId="0" borderId="0" xfId="1" applyNumberFormat="1" applyFont="1" applyFill="1" applyAlignment="1">
      <alignment wrapText="1"/>
    </xf>
    <xf numFmtId="2" fontId="3" fillId="3" borderId="0" xfId="1" applyNumberFormat="1" applyFont="1" applyFill="1" applyAlignment="1">
      <alignment wrapText="1"/>
    </xf>
    <xf numFmtId="2" fontId="3" fillId="2" borderId="0" xfId="1" applyNumberFormat="1" applyFont="1" applyFill="1" applyAlignment="1">
      <alignment wrapText="1"/>
    </xf>
    <xf numFmtId="0" fontId="4" fillId="2" borderId="0" xfId="1" applyFont="1" applyFill="1" applyAlignment="1">
      <alignment wrapText="1"/>
    </xf>
    <xf numFmtId="0" fontId="5" fillId="0" borderId="0" xfId="1" applyFont="1" applyFill="1" applyAlignment="1">
      <alignment wrapText="1"/>
    </xf>
    <xf numFmtId="0" fontId="5" fillId="3" borderId="0" xfId="1" applyFont="1" applyFill="1" applyAlignment="1">
      <alignment wrapText="1"/>
    </xf>
    <xf numFmtId="0" fontId="4" fillId="2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5" fillId="3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2" fontId="5" fillId="4" borderId="1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4" fontId="5" fillId="3" borderId="1" xfId="1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justify" vertical="center" wrapText="1"/>
    </xf>
    <xf numFmtId="0" fontId="4" fillId="2" borderId="3" xfId="1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horizontal="justify" vertical="center" wrapText="1"/>
    </xf>
    <xf numFmtId="0" fontId="2" fillId="0" borderId="0" xfId="1" applyFont="1" applyFill="1" applyAlignment="1">
      <alignment wrapText="1"/>
    </xf>
    <xf numFmtId="0" fontId="4" fillId="2" borderId="7" xfId="1" applyFont="1" applyFill="1" applyBorder="1" applyAlignment="1">
      <alignment horizontal="justify" vertical="center" wrapText="1"/>
    </xf>
    <xf numFmtId="2" fontId="5" fillId="2" borderId="7" xfId="1" applyNumberFormat="1" applyFont="1" applyFill="1" applyBorder="1" applyAlignment="1">
      <alignment horizontal="center" vertical="center" wrapText="1"/>
    </xf>
    <xf numFmtId="2" fontId="5" fillId="0" borderId="7" xfId="1" applyNumberFormat="1" applyFont="1" applyFill="1" applyBorder="1" applyAlignment="1">
      <alignment horizontal="center" vertical="center" wrapText="1"/>
    </xf>
    <xf numFmtId="2" fontId="5" fillId="3" borderId="7" xfId="1" applyNumberFormat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horizontal="left" wrapText="1"/>
    </xf>
    <xf numFmtId="0" fontId="4" fillId="2" borderId="0" xfId="1" applyFont="1" applyFill="1" applyAlignment="1">
      <alignment horizontal="justify" vertical="center" wrapText="1"/>
    </xf>
    <xf numFmtId="0" fontId="4" fillId="2" borderId="0" xfId="1" applyFont="1" applyFill="1" applyAlignment="1">
      <alignment horizontal="right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4" fillId="2" borderId="7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16" fontId="4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16" fontId="4" fillId="2" borderId="5" xfId="1" applyNumberFormat="1" applyFont="1" applyFill="1" applyBorder="1" applyAlignment="1">
      <alignment horizontal="center" vertical="center" wrapText="1"/>
    </xf>
    <xf numFmtId="16" fontId="4" fillId="2" borderId="6" xfId="1" applyNumberFormat="1" applyFont="1" applyFill="1" applyBorder="1" applyAlignment="1">
      <alignment horizontal="center" vertical="center" wrapText="1"/>
    </xf>
    <xf numFmtId="49" fontId="5" fillId="2" borderId="5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16" fontId="5" fillId="2" borderId="5" xfId="1" applyNumberFormat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16" fontId="5" fillId="0" borderId="5" xfId="1" applyNumberFormat="1" applyFont="1" applyFill="1" applyBorder="1" applyAlignment="1">
      <alignment horizontal="center" vertical="center" wrapText="1"/>
    </xf>
    <xf numFmtId="16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16" fontId="5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28"/>
  <sheetViews>
    <sheetView tabSelected="1" zoomScale="70" zoomScaleNormal="70" zoomScaleSheetLayoutView="75" zoomScalePageLayoutView="70" workbookViewId="0">
      <pane xSplit="2" ySplit="14" topLeftCell="I15" activePane="bottomRight" state="frozen"/>
      <selection pane="topRight" activeCell="C1" sqref="C1"/>
      <selection pane="bottomLeft" activeCell="A19" sqref="A19"/>
      <selection pane="bottomRight" activeCell="Q9" sqref="Q9:Q11"/>
    </sheetView>
  </sheetViews>
  <sheetFormatPr defaultColWidth="9.140625" defaultRowHeight="15.75" x14ac:dyDescent="0.25"/>
  <cols>
    <col min="1" max="1" width="10.7109375" style="1" bestFit="1" customWidth="1"/>
    <col min="2" max="2" width="52.140625" style="1" customWidth="1"/>
    <col min="3" max="4" width="9.140625" style="1" customWidth="1"/>
    <col min="5" max="5" width="16.5703125" style="1" customWidth="1"/>
    <col min="6" max="6" width="11.28515625" style="1" customWidth="1"/>
    <col min="7" max="7" width="13" style="1" customWidth="1"/>
    <col min="8" max="8" width="14.42578125" style="1" customWidth="1"/>
    <col min="9" max="9" width="18.42578125" style="1" customWidth="1"/>
    <col min="10" max="10" width="16.85546875" style="1" customWidth="1"/>
    <col min="11" max="12" width="15.42578125" style="1" customWidth="1"/>
    <col min="13" max="13" width="15.42578125" style="2" customWidth="1"/>
    <col min="14" max="14" width="15" style="3" customWidth="1"/>
    <col min="15" max="15" width="15.42578125" style="2" customWidth="1"/>
    <col min="16" max="16" width="15" style="2" customWidth="1"/>
    <col min="17" max="17" width="70" style="1" customWidth="1"/>
    <col min="18" max="18" width="9.140625" style="1" customWidth="1"/>
    <col min="19" max="19" width="10.28515625" style="1" customWidth="1"/>
    <col min="20" max="25" width="9.85546875" style="1" customWidth="1"/>
    <col min="26" max="29" width="9.140625" style="1" customWidth="1"/>
    <col min="30" max="16384" width="9.140625" style="1"/>
  </cols>
  <sheetData>
    <row r="1" spans="1:25" ht="18" customHeight="1" x14ac:dyDescent="0.25">
      <c r="T1" s="45" t="s">
        <v>0</v>
      </c>
      <c r="U1" s="45"/>
      <c r="V1" s="45"/>
      <c r="W1" s="45"/>
      <c r="X1" s="45"/>
      <c r="Y1" s="45"/>
    </row>
    <row r="2" spans="1:25" ht="21" customHeight="1" x14ac:dyDescent="0.25">
      <c r="T2" s="45"/>
      <c r="U2" s="45"/>
      <c r="V2" s="45"/>
      <c r="W2" s="45"/>
      <c r="X2" s="45"/>
      <c r="Y2" s="45"/>
    </row>
    <row r="3" spans="1:25" ht="22.15" customHeight="1" x14ac:dyDescent="0.25">
      <c r="O3" s="4"/>
      <c r="P3" s="4"/>
      <c r="T3" s="45"/>
      <c r="U3" s="45"/>
      <c r="V3" s="45"/>
      <c r="W3" s="45"/>
      <c r="X3" s="45"/>
      <c r="Y3" s="45"/>
    </row>
    <row r="4" spans="1:25" ht="32.450000000000003" customHeight="1" x14ac:dyDescent="0.25">
      <c r="N4" s="5"/>
      <c r="O4" s="6"/>
      <c r="P4" s="6"/>
      <c r="T4" s="45"/>
      <c r="U4" s="45"/>
      <c r="V4" s="45"/>
      <c r="W4" s="45"/>
      <c r="X4" s="45"/>
      <c r="Y4" s="45"/>
    </row>
    <row r="5" spans="1:25" ht="16.899999999999999" customHeight="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</row>
    <row r="6" spans="1:25" ht="12.75" customHeight="1" x14ac:dyDescent="0.25">
      <c r="A6" s="48" t="s">
        <v>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</row>
    <row r="7" spans="1:25" ht="15.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"/>
      <c r="N7" s="9"/>
      <c r="O7" s="8"/>
      <c r="P7" s="8"/>
      <c r="Q7" s="7"/>
      <c r="R7" s="7"/>
      <c r="S7" s="7"/>
      <c r="T7" s="7"/>
      <c r="U7" s="7"/>
      <c r="V7" s="7"/>
      <c r="W7" s="7"/>
      <c r="X7" s="7"/>
      <c r="Y7" s="7"/>
    </row>
    <row r="8" spans="1:25" ht="15" x14ac:dyDescent="0.25">
      <c r="A8" s="47" t="s">
        <v>3</v>
      </c>
      <c r="B8" s="47" t="s">
        <v>4</v>
      </c>
      <c r="C8" s="47" t="s">
        <v>5</v>
      </c>
      <c r="D8" s="47"/>
      <c r="E8" s="49" t="s">
        <v>6</v>
      </c>
      <c r="F8" s="47" t="s">
        <v>7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 t="s">
        <v>8</v>
      </c>
      <c r="R8" s="47"/>
      <c r="S8" s="47"/>
      <c r="T8" s="47"/>
      <c r="U8" s="47"/>
      <c r="V8" s="47"/>
      <c r="W8" s="47"/>
      <c r="X8" s="47"/>
      <c r="Y8" s="47"/>
    </row>
    <row r="9" spans="1:25" ht="15" x14ac:dyDescent="0.25">
      <c r="A9" s="47"/>
      <c r="B9" s="47"/>
      <c r="C9" s="47"/>
      <c r="D9" s="47"/>
      <c r="E9" s="49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 t="s">
        <v>9</v>
      </c>
      <c r="R9" s="49" t="s">
        <v>10</v>
      </c>
      <c r="S9" s="47" t="s">
        <v>11</v>
      </c>
      <c r="T9" s="47"/>
      <c r="U9" s="47"/>
      <c r="V9" s="47"/>
      <c r="W9" s="47"/>
      <c r="X9" s="47"/>
      <c r="Y9" s="47"/>
    </row>
    <row r="10" spans="1:25" ht="15" x14ac:dyDescent="0.25">
      <c r="A10" s="47"/>
      <c r="B10" s="47"/>
      <c r="C10" s="47"/>
      <c r="D10" s="47"/>
      <c r="E10" s="49"/>
      <c r="F10" s="47" t="s">
        <v>12</v>
      </c>
      <c r="G10" s="47"/>
      <c r="H10" s="47"/>
      <c r="I10" s="47" t="s">
        <v>13</v>
      </c>
      <c r="J10" s="47" t="s">
        <v>14</v>
      </c>
      <c r="K10" s="47" t="s">
        <v>15</v>
      </c>
      <c r="L10" s="47"/>
      <c r="M10" s="47"/>
      <c r="N10" s="47"/>
      <c r="O10" s="47"/>
      <c r="P10" s="47"/>
      <c r="Q10" s="47"/>
      <c r="R10" s="49"/>
      <c r="S10" s="47" t="s">
        <v>14</v>
      </c>
      <c r="T10" s="47" t="s">
        <v>16</v>
      </c>
      <c r="U10" s="47"/>
      <c r="V10" s="47"/>
      <c r="W10" s="47"/>
      <c r="X10" s="47"/>
      <c r="Y10" s="47"/>
    </row>
    <row r="11" spans="1:25" ht="88.15" customHeight="1" x14ac:dyDescent="0.25">
      <c r="A11" s="47"/>
      <c r="B11" s="47"/>
      <c r="C11" s="10" t="s">
        <v>17</v>
      </c>
      <c r="D11" s="10" t="s">
        <v>18</v>
      </c>
      <c r="E11" s="49"/>
      <c r="F11" s="10" t="s">
        <v>19</v>
      </c>
      <c r="G11" s="10" t="s">
        <v>20</v>
      </c>
      <c r="H11" s="10" t="s">
        <v>21</v>
      </c>
      <c r="I11" s="47"/>
      <c r="J11" s="47"/>
      <c r="K11" s="10" t="s">
        <v>22</v>
      </c>
      <c r="L11" s="10" t="s">
        <v>23</v>
      </c>
      <c r="M11" s="11" t="s">
        <v>24</v>
      </c>
      <c r="N11" s="12" t="s">
        <v>25</v>
      </c>
      <c r="O11" s="11" t="s">
        <v>26</v>
      </c>
      <c r="P11" s="11" t="s">
        <v>27</v>
      </c>
      <c r="Q11" s="47"/>
      <c r="R11" s="49"/>
      <c r="S11" s="47"/>
      <c r="T11" s="10" t="s">
        <v>22</v>
      </c>
      <c r="U11" s="10" t="s">
        <v>23</v>
      </c>
      <c r="V11" s="10" t="s">
        <v>24</v>
      </c>
      <c r="W11" s="10" t="s">
        <v>25</v>
      </c>
      <c r="X11" s="10" t="s">
        <v>26</v>
      </c>
      <c r="Y11" s="10" t="s">
        <v>27</v>
      </c>
    </row>
    <row r="12" spans="1:2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4">
        <v>13</v>
      </c>
      <c r="N12" s="15">
        <v>14</v>
      </c>
      <c r="O12" s="14">
        <v>15</v>
      </c>
      <c r="P12" s="14">
        <v>16</v>
      </c>
      <c r="Q12" s="13">
        <v>17</v>
      </c>
      <c r="R12" s="13">
        <v>18</v>
      </c>
      <c r="S12" s="13">
        <v>19</v>
      </c>
      <c r="T12" s="13">
        <v>20</v>
      </c>
      <c r="U12" s="13">
        <v>21</v>
      </c>
      <c r="V12" s="13">
        <v>22</v>
      </c>
      <c r="W12" s="13">
        <v>23</v>
      </c>
      <c r="X12" s="13">
        <v>24</v>
      </c>
      <c r="Y12" s="13">
        <v>25</v>
      </c>
    </row>
    <row r="13" spans="1:25" ht="15.6" customHeight="1" x14ac:dyDescent="0.25">
      <c r="A13" s="50" t="s">
        <v>28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2"/>
    </row>
    <row r="14" spans="1:25" ht="21" customHeight="1" x14ac:dyDescent="0.25">
      <c r="A14" s="53" t="s">
        <v>29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25" ht="24.6" customHeight="1" x14ac:dyDescent="0.25">
      <c r="A15" s="54" t="s">
        <v>30</v>
      </c>
      <c r="B15" s="57" t="s">
        <v>31</v>
      </c>
      <c r="C15" s="57">
        <v>2020</v>
      </c>
      <c r="D15" s="57">
        <v>2025</v>
      </c>
      <c r="E15" s="57" t="s">
        <v>32</v>
      </c>
      <c r="F15" s="57" t="s">
        <v>33</v>
      </c>
      <c r="G15" s="57" t="s">
        <v>33</v>
      </c>
      <c r="H15" s="57" t="s">
        <v>33</v>
      </c>
      <c r="I15" s="16" t="s">
        <v>34</v>
      </c>
      <c r="J15" s="17">
        <f>SUM(K15:P15)</f>
        <v>3495064241.4499998</v>
      </c>
      <c r="K15" s="17">
        <f>K16+K17+K18</f>
        <v>520363641.51999998</v>
      </c>
      <c r="L15" s="17">
        <f t="shared" ref="L15:P15" si="0">L16+L17+L18</f>
        <v>577745311.42000008</v>
      </c>
      <c r="M15" s="18">
        <f t="shared" si="0"/>
        <v>666179743.69999993</v>
      </c>
      <c r="N15" s="19">
        <f t="shared" si="0"/>
        <v>677529551.96000004</v>
      </c>
      <c r="O15" s="18">
        <f t="shared" si="0"/>
        <v>538817991.25999999</v>
      </c>
      <c r="P15" s="18">
        <f t="shared" si="0"/>
        <v>514428001.59000003</v>
      </c>
      <c r="Q15" s="47" t="s">
        <v>33</v>
      </c>
      <c r="R15" s="47" t="s">
        <v>33</v>
      </c>
      <c r="S15" s="47" t="s">
        <v>33</v>
      </c>
      <c r="T15" s="47" t="s">
        <v>33</v>
      </c>
      <c r="U15" s="47" t="s">
        <v>33</v>
      </c>
      <c r="V15" s="47" t="s">
        <v>33</v>
      </c>
      <c r="W15" s="47" t="s">
        <v>33</v>
      </c>
      <c r="X15" s="47" t="s">
        <v>33</v>
      </c>
      <c r="Y15" s="47" t="s">
        <v>33</v>
      </c>
    </row>
    <row r="16" spans="1:25" ht="34.15" customHeight="1" x14ac:dyDescent="0.25">
      <c r="A16" s="55"/>
      <c r="B16" s="58"/>
      <c r="C16" s="58"/>
      <c r="D16" s="58"/>
      <c r="E16" s="58"/>
      <c r="F16" s="58"/>
      <c r="G16" s="58"/>
      <c r="H16" s="58"/>
      <c r="I16" s="16" t="s">
        <v>35</v>
      </c>
      <c r="J16" s="17">
        <f t="shared" ref="J16:J18" si="1">SUM(K16:P16)</f>
        <v>234905006.00999999</v>
      </c>
      <c r="K16" s="17">
        <f>K20+K24+K28+K32+K36+K40+K44+K48+K72+K76+K84+K88+K92+K80</f>
        <v>14524457.190000001</v>
      </c>
      <c r="L16" s="17">
        <f t="shared" ref="L16:P16" si="2">L20+L24+L28+L32+L36+L40+L44+L48+L72+L76+L84+L88+L92+L80</f>
        <v>38145400.039999999</v>
      </c>
      <c r="M16" s="18">
        <f t="shared" si="2"/>
        <v>44838069.920000002</v>
      </c>
      <c r="N16" s="19">
        <f t="shared" si="2"/>
        <v>46314781.239999995</v>
      </c>
      <c r="O16" s="18">
        <f t="shared" si="2"/>
        <v>46314781.239999995</v>
      </c>
      <c r="P16" s="18">
        <f t="shared" si="2"/>
        <v>44767516.379999995</v>
      </c>
      <c r="Q16" s="47"/>
      <c r="R16" s="47"/>
      <c r="S16" s="47"/>
      <c r="T16" s="47"/>
      <c r="U16" s="47"/>
      <c r="V16" s="47"/>
      <c r="W16" s="47"/>
      <c r="X16" s="47"/>
      <c r="Y16" s="47"/>
    </row>
    <row r="17" spans="1:25" ht="36" customHeight="1" x14ac:dyDescent="0.25">
      <c r="A17" s="55"/>
      <c r="B17" s="58"/>
      <c r="C17" s="58"/>
      <c r="D17" s="58"/>
      <c r="E17" s="58"/>
      <c r="F17" s="58"/>
      <c r="G17" s="58"/>
      <c r="H17" s="58"/>
      <c r="I17" s="16" t="s">
        <v>36</v>
      </c>
      <c r="J17" s="17">
        <f t="shared" si="1"/>
        <v>2350510763.9000001</v>
      </c>
      <c r="K17" s="17">
        <f t="shared" ref="K17:P18" si="3">K21+K25+K29+K33+K37+K41+K45+K49+K73+K77+K85+K89+K93+K81</f>
        <v>353810585.86000001</v>
      </c>
      <c r="L17" s="17">
        <f t="shared" si="3"/>
        <v>374307518.25000006</v>
      </c>
      <c r="M17" s="18">
        <f t="shared" si="3"/>
        <v>440851755.03999996</v>
      </c>
      <c r="N17" s="19">
        <f t="shared" si="3"/>
        <v>460874960.00999999</v>
      </c>
      <c r="O17" s="18">
        <f t="shared" si="3"/>
        <v>378196804.25999999</v>
      </c>
      <c r="P17" s="18">
        <f t="shared" si="3"/>
        <v>342469140.48000002</v>
      </c>
      <c r="Q17" s="47"/>
      <c r="R17" s="47"/>
      <c r="S17" s="47"/>
      <c r="T17" s="47"/>
      <c r="U17" s="47"/>
      <c r="V17" s="47"/>
      <c r="W17" s="47"/>
      <c r="X17" s="47"/>
      <c r="Y17" s="47"/>
    </row>
    <row r="18" spans="1:25" ht="52.9" customHeight="1" x14ac:dyDescent="0.25">
      <c r="A18" s="56"/>
      <c r="B18" s="59"/>
      <c r="C18" s="59"/>
      <c r="D18" s="59"/>
      <c r="E18" s="59"/>
      <c r="F18" s="59"/>
      <c r="G18" s="59"/>
      <c r="H18" s="59"/>
      <c r="I18" s="16" t="s">
        <v>37</v>
      </c>
      <c r="J18" s="17">
        <f t="shared" si="1"/>
        <v>909648471.54000008</v>
      </c>
      <c r="K18" s="17">
        <f t="shared" si="3"/>
        <v>152028598.47</v>
      </c>
      <c r="L18" s="17">
        <f t="shared" si="3"/>
        <v>165292393.13000003</v>
      </c>
      <c r="M18" s="18">
        <f t="shared" si="3"/>
        <v>180489918.73999998</v>
      </c>
      <c r="N18" s="19">
        <f t="shared" si="3"/>
        <v>170339810.71000001</v>
      </c>
      <c r="O18" s="18">
        <f t="shared" si="3"/>
        <v>114306405.76000001</v>
      </c>
      <c r="P18" s="18">
        <f t="shared" si="3"/>
        <v>127191344.73</v>
      </c>
      <c r="Q18" s="47"/>
      <c r="R18" s="47"/>
      <c r="S18" s="47"/>
      <c r="T18" s="47"/>
      <c r="U18" s="47"/>
      <c r="V18" s="47"/>
      <c r="W18" s="47"/>
      <c r="X18" s="47"/>
      <c r="Y18" s="47"/>
    </row>
    <row r="19" spans="1:25" x14ac:dyDescent="0.25">
      <c r="A19" s="57" t="s">
        <v>38</v>
      </c>
      <c r="B19" s="57" t="s">
        <v>39</v>
      </c>
      <c r="C19" s="57">
        <v>2020</v>
      </c>
      <c r="D19" s="57">
        <v>2025</v>
      </c>
      <c r="E19" s="57" t="s">
        <v>32</v>
      </c>
      <c r="F19" s="60" t="s">
        <v>40</v>
      </c>
      <c r="G19" s="60" t="s">
        <v>41</v>
      </c>
      <c r="H19" s="60" t="s">
        <v>33</v>
      </c>
      <c r="I19" s="20" t="s">
        <v>34</v>
      </c>
      <c r="J19" s="17">
        <f>SUM(K19:P19)</f>
        <v>2146794378.6600001</v>
      </c>
      <c r="K19" s="17">
        <f>K20+K21+K22</f>
        <v>315512546</v>
      </c>
      <c r="L19" s="17">
        <f t="shared" ref="L19:P19" si="4">L20+L21+L22</f>
        <v>334136538.66000003</v>
      </c>
      <c r="M19" s="18">
        <f t="shared" si="4"/>
        <v>397832212</v>
      </c>
      <c r="N19" s="19">
        <f t="shared" si="4"/>
        <v>420934172</v>
      </c>
      <c r="O19" s="18">
        <f t="shared" si="4"/>
        <v>339189455</v>
      </c>
      <c r="P19" s="18">
        <f t="shared" si="4"/>
        <v>339189455</v>
      </c>
      <c r="Q19" s="47" t="s">
        <v>42</v>
      </c>
      <c r="R19" s="63" t="s">
        <v>43</v>
      </c>
      <c r="S19" s="63" t="s">
        <v>33</v>
      </c>
      <c r="T19" s="63">
        <v>100</v>
      </c>
      <c r="U19" s="63">
        <v>100</v>
      </c>
      <c r="V19" s="63">
        <v>100</v>
      </c>
      <c r="W19" s="63">
        <v>100</v>
      </c>
      <c r="X19" s="63">
        <v>100</v>
      </c>
      <c r="Y19" s="63">
        <v>100</v>
      </c>
    </row>
    <row r="20" spans="1:25" ht="33" customHeight="1" x14ac:dyDescent="0.25">
      <c r="A20" s="58"/>
      <c r="B20" s="58"/>
      <c r="C20" s="58"/>
      <c r="D20" s="58"/>
      <c r="E20" s="58"/>
      <c r="F20" s="61"/>
      <c r="G20" s="61"/>
      <c r="H20" s="61"/>
      <c r="I20" s="16" t="s">
        <v>35</v>
      </c>
      <c r="J20" s="17">
        <f t="shared" ref="J20:J22" si="5">SUM(K20:P20)</f>
        <v>0</v>
      </c>
      <c r="K20" s="17">
        <v>0</v>
      </c>
      <c r="L20" s="17">
        <v>0</v>
      </c>
      <c r="M20" s="18">
        <v>0</v>
      </c>
      <c r="N20" s="19">
        <v>0</v>
      </c>
      <c r="O20" s="18">
        <v>0</v>
      </c>
      <c r="P20" s="18">
        <v>0</v>
      </c>
      <c r="Q20" s="47"/>
      <c r="R20" s="63"/>
      <c r="S20" s="63"/>
      <c r="T20" s="63"/>
      <c r="U20" s="63"/>
      <c r="V20" s="63"/>
      <c r="W20" s="63"/>
      <c r="X20" s="63"/>
      <c r="Y20" s="63"/>
    </row>
    <row r="21" spans="1:25" ht="32.450000000000003" customHeight="1" x14ac:dyDescent="0.25">
      <c r="A21" s="58"/>
      <c r="B21" s="58"/>
      <c r="C21" s="58"/>
      <c r="D21" s="58"/>
      <c r="E21" s="58"/>
      <c r="F21" s="61"/>
      <c r="G21" s="61"/>
      <c r="H21" s="61"/>
      <c r="I21" s="16" t="s">
        <v>36</v>
      </c>
      <c r="J21" s="17">
        <f t="shared" si="5"/>
        <v>2146794378.6600001</v>
      </c>
      <c r="K21" s="17">
        <v>315512546</v>
      </c>
      <c r="L21" s="17">
        <v>334136538.66000003</v>
      </c>
      <c r="M21" s="18">
        <v>397832212</v>
      </c>
      <c r="N21" s="21">
        <v>420934172</v>
      </c>
      <c r="O21" s="18">
        <v>339189455</v>
      </c>
      <c r="P21" s="18">
        <v>339189455</v>
      </c>
      <c r="Q21" s="47"/>
      <c r="R21" s="63"/>
      <c r="S21" s="63"/>
      <c r="T21" s="63"/>
      <c r="U21" s="63"/>
      <c r="V21" s="63"/>
      <c r="W21" s="63"/>
      <c r="X21" s="63"/>
      <c r="Y21" s="63"/>
    </row>
    <row r="22" spans="1:25" ht="137.25" customHeight="1" x14ac:dyDescent="0.25">
      <c r="A22" s="59"/>
      <c r="B22" s="59"/>
      <c r="C22" s="59"/>
      <c r="D22" s="59"/>
      <c r="E22" s="59"/>
      <c r="F22" s="62"/>
      <c r="G22" s="62"/>
      <c r="H22" s="62"/>
      <c r="I22" s="16" t="s">
        <v>37</v>
      </c>
      <c r="J22" s="17">
        <f t="shared" si="5"/>
        <v>0</v>
      </c>
      <c r="K22" s="17">
        <v>0</v>
      </c>
      <c r="L22" s="17">
        <v>0</v>
      </c>
      <c r="M22" s="18">
        <v>0</v>
      </c>
      <c r="N22" s="19">
        <v>0</v>
      </c>
      <c r="O22" s="18">
        <v>0</v>
      </c>
      <c r="P22" s="18">
        <v>0</v>
      </c>
      <c r="Q22" s="47"/>
      <c r="R22" s="63"/>
      <c r="S22" s="63"/>
      <c r="T22" s="63"/>
      <c r="U22" s="63"/>
      <c r="V22" s="63"/>
      <c r="W22" s="63"/>
      <c r="X22" s="63"/>
      <c r="Y22" s="63"/>
    </row>
    <row r="23" spans="1:25" ht="24.6" customHeight="1" x14ac:dyDescent="0.25">
      <c r="A23" s="57" t="s">
        <v>44</v>
      </c>
      <c r="B23" s="57" t="s">
        <v>45</v>
      </c>
      <c r="C23" s="57">
        <v>2020</v>
      </c>
      <c r="D23" s="57">
        <v>2025</v>
      </c>
      <c r="E23" s="57" t="s">
        <v>32</v>
      </c>
      <c r="F23" s="60" t="s">
        <v>40</v>
      </c>
      <c r="G23" s="60" t="s">
        <v>46</v>
      </c>
      <c r="H23" s="60" t="s">
        <v>33</v>
      </c>
      <c r="I23" s="16" t="s">
        <v>34</v>
      </c>
      <c r="J23" s="17">
        <f>SUM(K23:P23)</f>
        <v>337957189.83999997</v>
      </c>
      <c r="K23" s="17">
        <f>K24+K25+K26</f>
        <v>51259735.670000002</v>
      </c>
      <c r="L23" s="17">
        <f t="shared" ref="L23:P23" si="6">L24+L25+L26</f>
        <v>55023402.950000003</v>
      </c>
      <c r="M23" s="18">
        <f t="shared" si="6"/>
        <v>60419628.009999998</v>
      </c>
      <c r="N23" s="19">
        <f t="shared" si="6"/>
        <v>63609094.909999996</v>
      </c>
      <c r="O23" s="18">
        <f t="shared" si="6"/>
        <v>52681276.539999999</v>
      </c>
      <c r="P23" s="18">
        <f t="shared" si="6"/>
        <v>54964051.759999998</v>
      </c>
      <c r="Q23" s="47" t="s">
        <v>47</v>
      </c>
      <c r="R23" s="63" t="s">
        <v>43</v>
      </c>
      <c r="S23" s="63" t="s">
        <v>33</v>
      </c>
      <c r="T23" s="63">
        <v>100</v>
      </c>
      <c r="U23" s="63">
        <v>100</v>
      </c>
      <c r="V23" s="63">
        <v>100</v>
      </c>
      <c r="W23" s="63">
        <v>100</v>
      </c>
      <c r="X23" s="63">
        <v>100</v>
      </c>
      <c r="Y23" s="63">
        <v>100</v>
      </c>
    </row>
    <row r="24" spans="1:25" ht="37.9" customHeight="1" x14ac:dyDescent="0.25">
      <c r="A24" s="58"/>
      <c r="B24" s="58"/>
      <c r="C24" s="58"/>
      <c r="D24" s="58"/>
      <c r="E24" s="58"/>
      <c r="F24" s="61"/>
      <c r="G24" s="61"/>
      <c r="H24" s="61"/>
      <c r="I24" s="16" t="s">
        <v>35</v>
      </c>
      <c r="J24" s="17">
        <f t="shared" ref="J24:J26" si="7">SUM(K24:P24)</f>
        <v>0</v>
      </c>
      <c r="K24" s="17">
        <v>0</v>
      </c>
      <c r="L24" s="17">
        <v>0</v>
      </c>
      <c r="M24" s="18">
        <v>0</v>
      </c>
      <c r="N24" s="19">
        <v>0</v>
      </c>
      <c r="O24" s="18">
        <v>0</v>
      </c>
      <c r="P24" s="18">
        <v>0</v>
      </c>
      <c r="Q24" s="47"/>
      <c r="R24" s="63"/>
      <c r="S24" s="63"/>
      <c r="T24" s="63"/>
      <c r="U24" s="63"/>
      <c r="V24" s="63"/>
      <c r="W24" s="63"/>
      <c r="X24" s="63"/>
      <c r="Y24" s="63"/>
    </row>
    <row r="25" spans="1:25" ht="33.6" customHeight="1" x14ac:dyDescent="0.25">
      <c r="A25" s="58"/>
      <c r="B25" s="58"/>
      <c r="C25" s="58"/>
      <c r="D25" s="58"/>
      <c r="E25" s="58"/>
      <c r="F25" s="61"/>
      <c r="G25" s="61"/>
      <c r="H25" s="61"/>
      <c r="I25" s="16" t="s">
        <v>36</v>
      </c>
      <c r="J25" s="17">
        <f t="shared" si="7"/>
        <v>0</v>
      </c>
      <c r="K25" s="17">
        <v>0</v>
      </c>
      <c r="L25" s="17">
        <v>0</v>
      </c>
      <c r="M25" s="18">
        <v>0</v>
      </c>
      <c r="N25" s="19">
        <v>0</v>
      </c>
      <c r="O25" s="18">
        <v>0</v>
      </c>
      <c r="P25" s="18">
        <v>0</v>
      </c>
      <c r="Q25" s="47" t="s">
        <v>48</v>
      </c>
      <c r="R25" s="63" t="s">
        <v>43</v>
      </c>
      <c r="S25" s="63" t="s">
        <v>33</v>
      </c>
      <c r="T25" s="63">
        <v>85</v>
      </c>
      <c r="U25" s="63">
        <v>85</v>
      </c>
      <c r="V25" s="63">
        <v>85</v>
      </c>
      <c r="W25" s="63">
        <v>85</v>
      </c>
      <c r="X25" s="63">
        <v>85</v>
      </c>
      <c r="Y25" s="63">
        <v>85</v>
      </c>
    </row>
    <row r="26" spans="1:25" ht="47.45" customHeight="1" x14ac:dyDescent="0.25">
      <c r="A26" s="59"/>
      <c r="B26" s="59"/>
      <c r="C26" s="59"/>
      <c r="D26" s="59"/>
      <c r="E26" s="59"/>
      <c r="F26" s="62"/>
      <c r="G26" s="62"/>
      <c r="H26" s="62"/>
      <c r="I26" s="16" t="s">
        <v>37</v>
      </c>
      <c r="J26" s="17">
        <f t="shared" si="7"/>
        <v>337957189.83999997</v>
      </c>
      <c r="K26" s="17">
        <v>51259735.670000002</v>
      </c>
      <c r="L26" s="17">
        <v>55023402.950000003</v>
      </c>
      <c r="M26" s="18">
        <f>63491308.5-3071680.49</f>
        <v>60419628.009999998</v>
      </c>
      <c r="N26" s="19">
        <v>63609094.909999996</v>
      </c>
      <c r="O26" s="18">
        <v>52681276.539999999</v>
      </c>
      <c r="P26" s="18">
        <v>54964051.759999998</v>
      </c>
      <c r="Q26" s="47"/>
      <c r="R26" s="63"/>
      <c r="S26" s="63"/>
      <c r="T26" s="63"/>
      <c r="U26" s="63"/>
      <c r="V26" s="63"/>
      <c r="W26" s="63"/>
      <c r="X26" s="63"/>
      <c r="Y26" s="63"/>
    </row>
    <row r="27" spans="1:25" ht="19.149999999999999" customHeight="1" x14ac:dyDescent="0.25">
      <c r="A27" s="57" t="s">
        <v>49</v>
      </c>
      <c r="B27" s="57" t="s">
        <v>50</v>
      </c>
      <c r="C27" s="57">
        <v>2020</v>
      </c>
      <c r="D27" s="57">
        <v>2025</v>
      </c>
      <c r="E27" s="57" t="s">
        <v>32</v>
      </c>
      <c r="F27" s="60" t="s">
        <v>40</v>
      </c>
      <c r="G27" s="60" t="s">
        <v>51</v>
      </c>
      <c r="H27" s="57" t="s">
        <v>33</v>
      </c>
      <c r="I27" s="16" t="s">
        <v>34</v>
      </c>
      <c r="J27" s="17">
        <f>SUM(K27:P27)</f>
        <v>368074014.80000001</v>
      </c>
      <c r="K27" s="17">
        <f>K28+K29+K30</f>
        <v>64246305.32</v>
      </c>
      <c r="L27" s="17">
        <f t="shared" ref="L27:P27" si="8">L28+L29+L30</f>
        <v>74995864.230000004</v>
      </c>
      <c r="M27" s="18">
        <f t="shared" si="8"/>
        <v>79039083.609999999</v>
      </c>
      <c r="N27" s="19">
        <f t="shared" si="8"/>
        <v>73401440.680000007</v>
      </c>
      <c r="O27" s="18">
        <f t="shared" si="8"/>
        <v>32963949.140000001</v>
      </c>
      <c r="P27" s="18">
        <f t="shared" si="8"/>
        <v>43427371.82</v>
      </c>
      <c r="Q27" s="47" t="s">
        <v>52</v>
      </c>
      <c r="R27" s="63" t="s">
        <v>43</v>
      </c>
      <c r="S27" s="63" t="s">
        <v>33</v>
      </c>
      <c r="T27" s="63">
        <v>85</v>
      </c>
      <c r="U27" s="63">
        <v>85</v>
      </c>
      <c r="V27" s="63">
        <v>85</v>
      </c>
      <c r="W27" s="63">
        <v>85</v>
      </c>
      <c r="X27" s="63">
        <v>85</v>
      </c>
      <c r="Y27" s="63">
        <v>85</v>
      </c>
    </row>
    <row r="28" spans="1:25" ht="37.9" customHeight="1" x14ac:dyDescent="0.25">
      <c r="A28" s="58"/>
      <c r="B28" s="58"/>
      <c r="C28" s="58"/>
      <c r="D28" s="58"/>
      <c r="E28" s="58"/>
      <c r="F28" s="61"/>
      <c r="G28" s="61"/>
      <c r="H28" s="58"/>
      <c r="I28" s="16" t="s">
        <v>35</v>
      </c>
      <c r="J28" s="17">
        <f t="shared" ref="J28:J30" si="9">SUM(K28:P28)</f>
        <v>0</v>
      </c>
      <c r="K28" s="17">
        <v>0</v>
      </c>
      <c r="L28" s="17">
        <v>0</v>
      </c>
      <c r="M28" s="18">
        <v>0</v>
      </c>
      <c r="N28" s="19">
        <v>0</v>
      </c>
      <c r="O28" s="18">
        <v>0</v>
      </c>
      <c r="P28" s="18">
        <v>0</v>
      </c>
      <c r="Q28" s="47"/>
      <c r="R28" s="63"/>
      <c r="S28" s="63"/>
      <c r="T28" s="63"/>
      <c r="U28" s="63"/>
      <c r="V28" s="63"/>
      <c r="W28" s="63"/>
      <c r="X28" s="63"/>
      <c r="Y28" s="63"/>
    </row>
    <row r="29" spans="1:25" ht="37.15" customHeight="1" x14ac:dyDescent="0.25">
      <c r="A29" s="58"/>
      <c r="B29" s="58"/>
      <c r="C29" s="58"/>
      <c r="D29" s="58"/>
      <c r="E29" s="58"/>
      <c r="F29" s="61"/>
      <c r="G29" s="61"/>
      <c r="H29" s="58"/>
      <c r="I29" s="16" t="s">
        <v>36</v>
      </c>
      <c r="J29" s="17">
        <f t="shared" si="9"/>
        <v>0</v>
      </c>
      <c r="K29" s="17">
        <v>0</v>
      </c>
      <c r="L29" s="17">
        <v>0</v>
      </c>
      <c r="M29" s="18">
        <v>0</v>
      </c>
      <c r="N29" s="19">
        <v>0</v>
      </c>
      <c r="O29" s="18">
        <v>0</v>
      </c>
      <c r="P29" s="18">
        <v>0</v>
      </c>
      <c r="Q29" s="47"/>
      <c r="R29" s="63"/>
      <c r="S29" s="63"/>
      <c r="T29" s="63"/>
      <c r="U29" s="63"/>
      <c r="V29" s="63"/>
      <c r="W29" s="63"/>
      <c r="X29" s="63"/>
      <c r="Y29" s="63"/>
    </row>
    <row r="30" spans="1:25" ht="50.45" customHeight="1" x14ac:dyDescent="0.25">
      <c r="A30" s="59"/>
      <c r="B30" s="59"/>
      <c r="C30" s="59"/>
      <c r="D30" s="59"/>
      <c r="E30" s="59"/>
      <c r="F30" s="62"/>
      <c r="G30" s="62"/>
      <c r="H30" s="59"/>
      <c r="I30" s="20" t="s">
        <v>37</v>
      </c>
      <c r="J30" s="17">
        <f t="shared" si="9"/>
        <v>368074014.80000001</v>
      </c>
      <c r="K30" s="17">
        <v>64246305.32</v>
      </c>
      <c r="L30" s="17">
        <v>74995864.230000004</v>
      </c>
      <c r="M30" s="18">
        <v>79039083.609999999</v>
      </c>
      <c r="N30" s="19">
        <v>73401440.680000007</v>
      </c>
      <c r="O30" s="18">
        <v>32963949.140000001</v>
      </c>
      <c r="P30" s="18">
        <v>43427371.82</v>
      </c>
      <c r="Q30" s="47"/>
      <c r="R30" s="63"/>
      <c r="S30" s="63"/>
      <c r="T30" s="63"/>
      <c r="U30" s="63"/>
      <c r="V30" s="63"/>
      <c r="W30" s="63"/>
      <c r="X30" s="63"/>
      <c r="Y30" s="63"/>
    </row>
    <row r="31" spans="1:25" ht="23.45" customHeight="1" x14ac:dyDescent="0.25">
      <c r="A31" s="57" t="s">
        <v>53</v>
      </c>
      <c r="B31" s="57" t="s">
        <v>54</v>
      </c>
      <c r="C31" s="57">
        <v>2020</v>
      </c>
      <c r="D31" s="57">
        <v>2025</v>
      </c>
      <c r="E31" s="57" t="s">
        <v>32</v>
      </c>
      <c r="F31" s="60" t="s">
        <v>40</v>
      </c>
      <c r="G31" s="60" t="s">
        <v>55</v>
      </c>
      <c r="H31" s="60" t="s">
        <v>33</v>
      </c>
      <c r="I31" s="16" t="s">
        <v>34</v>
      </c>
      <c r="J31" s="17">
        <f>SUM(K31:P31)</f>
        <v>8876828.4700000007</v>
      </c>
      <c r="K31" s="17">
        <f>K32+K33+K34</f>
        <v>2661551.11</v>
      </c>
      <c r="L31" s="17">
        <f t="shared" ref="L31:P31" si="10">L32+L33+L34</f>
        <v>2341509.4700000002</v>
      </c>
      <c r="M31" s="18">
        <f t="shared" si="10"/>
        <v>1408846.16</v>
      </c>
      <c r="N31" s="19">
        <f t="shared" si="10"/>
        <v>1300249.6100000001</v>
      </c>
      <c r="O31" s="18">
        <f t="shared" si="10"/>
        <v>566306</v>
      </c>
      <c r="P31" s="18">
        <f t="shared" si="10"/>
        <v>598366.12</v>
      </c>
      <c r="Q31" s="47" t="s">
        <v>56</v>
      </c>
      <c r="R31" s="47" t="s">
        <v>43</v>
      </c>
      <c r="S31" s="47" t="s">
        <v>33</v>
      </c>
      <c r="T31" s="47">
        <v>85</v>
      </c>
      <c r="U31" s="47">
        <v>85</v>
      </c>
      <c r="V31" s="47">
        <v>85</v>
      </c>
      <c r="W31" s="47">
        <v>85</v>
      </c>
      <c r="X31" s="47">
        <v>85</v>
      </c>
      <c r="Y31" s="47">
        <v>85</v>
      </c>
    </row>
    <row r="32" spans="1:25" ht="35.450000000000003" customHeight="1" x14ac:dyDescent="0.25">
      <c r="A32" s="58"/>
      <c r="B32" s="58"/>
      <c r="C32" s="58"/>
      <c r="D32" s="58"/>
      <c r="E32" s="58"/>
      <c r="F32" s="61"/>
      <c r="G32" s="61"/>
      <c r="H32" s="61"/>
      <c r="I32" s="16" t="s">
        <v>35</v>
      </c>
      <c r="J32" s="17">
        <f t="shared" ref="J32:J34" si="11">SUM(K32:P32)</f>
        <v>0</v>
      </c>
      <c r="K32" s="17">
        <v>0</v>
      </c>
      <c r="L32" s="17">
        <v>0</v>
      </c>
      <c r="M32" s="18">
        <v>0</v>
      </c>
      <c r="N32" s="19">
        <v>0</v>
      </c>
      <c r="O32" s="18">
        <v>0</v>
      </c>
      <c r="P32" s="18">
        <v>0</v>
      </c>
      <c r="Q32" s="47"/>
      <c r="R32" s="47"/>
      <c r="S32" s="47"/>
      <c r="T32" s="47"/>
      <c r="U32" s="47"/>
      <c r="V32" s="47"/>
      <c r="W32" s="47"/>
      <c r="X32" s="47"/>
      <c r="Y32" s="47"/>
    </row>
    <row r="33" spans="1:25" ht="29.45" customHeight="1" x14ac:dyDescent="0.25">
      <c r="A33" s="58"/>
      <c r="B33" s="58"/>
      <c r="C33" s="58"/>
      <c r="D33" s="58"/>
      <c r="E33" s="58"/>
      <c r="F33" s="61"/>
      <c r="G33" s="61"/>
      <c r="H33" s="61"/>
      <c r="I33" s="16" t="s">
        <v>36</v>
      </c>
      <c r="J33" s="17">
        <f t="shared" si="11"/>
        <v>0</v>
      </c>
      <c r="K33" s="17">
        <v>0</v>
      </c>
      <c r="L33" s="17">
        <v>0</v>
      </c>
      <c r="M33" s="18">
        <v>0</v>
      </c>
      <c r="N33" s="19">
        <v>0</v>
      </c>
      <c r="O33" s="18">
        <v>0</v>
      </c>
      <c r="P33" s="18">
        <v>0</v>
      </c>
      <c r="Q33" s="47" t="s">
        <v>57</v>
      </c>
      <c r="R33" s="47" t="s">
        <v>43</v>
      </c>
      <c r="S33" s="47" t="s">
        <v>33</v>
      </c>
      <c r="T33" s="47">
        <v>72</v>
      </c>
      <c r="U33" s="64">
        <v>76</v>
      </c>
      <c r="V33" s="64">
        <v>77</v>
      </c>
      <c r="W33" s="64">
        <v>79</v>
      </c>
      <c r="X33" s="64">
        <v>80</v>
      </c>
      <c r="Y33" s="64">
        <v>80</v>
      </c>
    </row>
    <row r="34" spans="1:25" ht="57" customHeight="1" x14ac:dyDescent="0.25">
      <c r="A34" s="59"/>
      <c r="B34" s="59"/>
      <c r="C34" s="59"/>
      <c r="D34" s="59"/>
      <c r="E34" s="59"/>
      <c r="F34" s="62"/>
      <c r="G34" s="62"/>
      <c r="H34" s="62"/>
      <c r="I34" s="16" t="s">
        <v>37</v>
      </c>
      <c r="J34" s="17">
        <f t="shared" si="11"/>
        <v>8876828.4700000007</v>
      </c>
      <c r="K34" s="17">
        <v>2661551.11</v>
      </c>
      <c r="L34" s="17">
        <v>2341509.4700000002</v>
      </c>
      <c r="M34" s="18">
        <v>1408846.16</v>
      </c>
      <c r="N34" s="19">
        <v>1300249.6100000001</v>
      </c>
      <c r="O34" s="18">
        <v>566306</v>
      </c>
      <c r="P34" s="18">
        <v>598366.12</v>
      </c>
      <c r="Q34" s="47"/>
      <c r="R34" s="47"/>
      <c r="S34" s="47"/>
      <c r="T34" s="47"/>
      <c r="U34" s="64"/>
      <c r="V34" s="64"/>
      <c r="W34" s="64"/>
      <c r="X34" s="64"/>
      <c r="Y34" s="64"/>
    </row>
    <row r="35" spans="1:25" ht="21" customHeight="1" x14ac:dyDescent="0.25">
      <c r="A35" s="57" t="s">
        <v>58</v>
      </c>
      <c r="B35" s="57" t="s">
        <v>59</v>
      </c>
      <c r="C35" s="57">
        <v>2020</v>
      </c>
      <c r="D35" s="57">
        <v>2025</v>
      </c>
      <c r="E35" s="57" t="s">
        <v>32</v>
      </c>
      <c r="F35" s="60" t="s">
        <v>40</v>
      </c>
      <c r="G35" s="60" t="s">
        <v>60</v>
      </c>
      <c r="H35" s="60" t="s">
        <v>33</v>
      </c>
      <c r="I35" s="16" t="s">
        <v>34</v>
      </c>
      <c r="J35" s="17">
        <f>SUM(K35:P35)</f>
        <v>46985464.329999998</v>
      </c>
      <c r="K35" s="17">
        <f>K36+K37+K38</f>
        <v>7777611.6100000003</v>
      </c>
      <c r="L35" s="17">
        <f t="shared" ref="L35:P35" si="12">L36+L37+L38</f>
        <v>7969793.5499999998</v>
      </c>
      <c r="M35" s="18">
        <f t="shared" si="12"/>
        <v>10665349.789999999</v>
      </c>
      <c r="N35" s="19">
        <f t="shared" si="12"/>
        <v>7857681.3099999996</v>
      </c>
      <c r="O35" s="18">
        <f t="shared" si="12"/>
        <v>6304173.5599999996</v>
      </c>
      <c r="P35" s="18">
        <f t="shared" si="12"/>
        <v>6410854.5099999998</v>
      </c>
      <c r="Q35" s="57" t="s">
        <v>61</v>
      </c>
      <c r="R35" s="57" t="s">
        <v>43</v>
      </c>
      <c r="S35" s="57" t="s">
        <v>33</v>
      </c>
      <c r="T35" s="57">
        <v>100</v>
      </c>
      <c r="U35" s="57">
        <v>100</v>
      </c>
      <c r="V35" s="57">
        <v>100</v>
      </c>
      <c r="W35" s="57">
        <v>100</v>
      </c>
      <c r="X35" s="57">
        <v>100</v>
      </c>
      <c r="Y35" s="57">
        <v>100</v>
      </c>
    </row>
    <row r="36" spans="1:25" ht="30" x14ac:dyDescent="0.25">
      <c r="A36" s="58"/>
      <c r="B36" s="58"/>
      <c r="C36" s="58"/>
      <c r="D36" s="58"/>
      <c r="E36" s="58"/>
      <c r="F36" s="61"/>
      <c r="G36" s="61"/>
      <c r="H36" s="61"/>
      <c r="I36" s="16" t="s">
        <v>35</v>
      </c>
      <c r="J36" s="17">
        <f t="shared" ref="J36:J38" si="13">SUM(K36:P36)</f>
        <v>0</v>
      </c>
      <c r="K36" s="17">
        <v>0</v>
      </c>
      <c r="L36" s="17">
        <v>0</v>
      </c>
      <c r="M36" s="18">
        <v>0</v>
      </c>
      <c r="N36" s="19">
        <v>0</v>
      </c>
      <c r="O36" s="18">
        <v>0</v>
      </c>
      <c r="P36" s="18">
        <v>0</v>
      </c>
      <c r="Q36" s="58"/>
      <c r="R36" s="58"/>
      <c r="S36" s="58"/>
      <c r="T36" s="58"/>
      <c r="U36" s="58"/>
      <c r="V36" s="58"/>
      <c r="W36" s="58"/>
      <c r="X36" s="58"/>
      <c r="Y36" s="58"/>
    </row>
    <row r="37" spans="1:25" ht="32.450000000000003" customHeight="1" x14ac:dyDescent="0.25">
      <c r="A37" s="58"/>
      <c r="B37" s="58"/>
      <c r="C37" s="58"/>
      <c r="D37" s="58"/>
      <c r="E37" s="58"/>
      <c r="F37" s="61"/>
      <c r="G37" s="61"/>
      <c r="H37" s="61"/>
      <c r="I37" s="16" t="s">
        <v>36</v>
      </c>
      <c r="J37" s="17">
        <f t="shared" si="13"/>
        <v>0</v>
      </c>
      <c r="K37" s="17">
        <v>0</v>
      </c>
      <c r="L37" s="17">
        <v>0</v>
      </c>
      <c r="M37" s="18">
        <v>0</v>
      </c>
      <c r="N37" s="19">
        <v>0</v>
      </c>
      <c r="O37" s="18">
        <v>0</v>
      </c>
      <c r="P37" s="18">
        <v>0</v>
      </c>
      <c r="Q37" s="58"/>
      <c r="R37" s="58"/>
      <c r="S37" s="58"/>
      <c r="T37" s="58"/>
      <c r="U37" s="58"/>
      <c r="V37" s="58"/>
      <c r="W37" s="58"/>
      <c r="X37" s="58"/>
      <c r="Y37" s="58"/>
    </row>
    <row r="38" spans="1:25" ht="54.6" customHeight="1" x14ac:dyDescent="0.25">
      <c r="A38" s="59"/>
      <c r="B38" s="59"/>
      <c r="C38" s="59"/>
      <c r="D38" s="59"/>
      <c r="E38" s="59"/>
      <c r="F38" s="62"/>
      <c r="G38" s="62"/>
      <c r="H38" s="62"/>
      <c r="I38" s="20" t="s">
        <v>37</v>
      </c>
      <c r="J38" s="17">
        <f t="shared" si="13"/>
        <v>46985464.329999998</v>
      </c>
      <c r="K38" s="17">
        <v>7777611.6100000003</v>
      </c>
      <c r="L38" s="17">
        <v>7969793.5499999998</v>
      </c>
      <c r="M38" s="18">
        <f>11244455.79-579106</f>
        <v>10665349.789999999</v>
      </c>
      <c r="N38" s="19">
        <v>7857681.3099999996</v>
      </c>
      <c r="O38" s="18">
        <v>6304173.5599999996</v>
      </c>
      <c r="P38" s="18">
        <v>6410854.5099999998</v>
      </c>
      <c r="Q38" s="59"/>
      <c r="R38" s="59"/>
      <c r="S38" s="59"/>
      <c r="T38" s="59"/>
      <c r="U38" s="59"/>
      <c r="V38" s="59"/>
      <c r="W38" s="59"/>
      <c r="X38" s="59"/>
      <c r="Y38" s="59"/>
    </row>
    <row r="39" spans="1:25" ht="22.15" customHeight="1" x14ac:dyDescent="0.25">
      <c r="A39" s="57" t="s">
        <v>62</v>
      </c>
      <c r="B39" s="57" t="s">
        <v>63</v>
      </c>
      <c r="C39" s="57">
        <v>2020</v>
      </c>
      <c r="D39" s="57">
        <v>2025</v>
      </c>
      <c r="E39" s="57" t="s">
        <v>32</v>
      </c>
      <c r="F39" s="60" t="s">
        <v>40</v>
      </c>
      <c r="G39" s="60" t="s">
        <v>60</v>
      </c>
      <c r="H39" s="57" t="s">
        <v>33</v>
      </c>
      <c r="I39" s="16" t="s">
        <v>34</v>
      </c>
      <c r="J39" s="17">
        <f>SUM(K39:P39)</f>
        <v>536929.29</v>
      </c>
      <c r="K39" s="17">
        <f>K40+K41+K42</f>
        <v>99385.31</v>
      </c>
      <c r="L39" s="17">
        <f t="shared" ref="L39:P39" si="14">L40+L41+L42</f>
        <v>81376.009999999995</v>
      </c>
      <c r="M39" s="18">
        <f t="shared" si="14"/>
        <v>161699.97</v>
      </c>
      <c r="N39" s="19">
        <f t="shared" si="14"/>
        <v>66156</v>
      </c>
      <c r="O39" s="18">
        <f t="shared" si="14"/>
        <v>64156</v>
      </c>
      <c r="P39" s="18">
        <f t="shared" si="14"/>
        <v>64156</v>
      </c>
      <c r="Q39" s="57" t="s">
        <v>64</v>
      </c>
      <c r="R39" s="57" t="s">
        <v>43</v>
      </c>
      <c r="S39" s="57" t="s">
        <v>65</v>
      </c>
      <c r="T39" s="57">
        <v>40</v>
      </c>
      <c r="U39" s="57">
        <v>35</v>
      </c>
      <c r="V39" s="57">
        <v>25</v>
      </c>
      <c r="W39" s="57">
        <v>40</v>
      </c>
      <c r="X39" s="57">
        <v>35</v>
      </c>
      <c r="Y39" s="57">
        <v>25</v>
      </c>
    </row>
    <row r="40" spans="1:25" ht="37.9" customHeight="1" x14ac:dyDescent="0.25">
      <c r="A40" s="58"/>
      <c r="B40" s="58"/>
      <c r="C40" s="58"/>
      <c r="D40" s="58"/>
      <c r="E40" s="58"/>
      <c r="F40" s="61"/>
      <c r="G40" s="61"/>
      <c r="H40" s="58"/>
      <c r="I40" s="16" t="s">
        <v>35</v>
      </c>
      <c r="J40" s="17">
        <f t="shared" ref="J40:J42" si="15">SUM(K40:P40)</f>
        <v>0</v>
      </c>
      <c r="K40" s="17">
        <v>0</v>
      </c>
      <c r="L40" s="17">
        <v>0</v>
      </c>
      <c r="M40" s="18">
        <v>0</v>
      </c>
      <c r="N40" s="19">
        <v>0</v>
      </c>
      <c r="O40" s="18">
        <v>0</v>
      </c>
      <c r="P40" s="18">
        <v>0</v>
      </c>
      <c r="Q40" s="58"/>
      <c r="R40" s="58"/>
      <c r="S40" s="58"/>
      <c r="T40" s="58"/>
      <c r="U40" s="58"/>
      <c r="V40" s="58"/>
      <c r="W40" s="58"/>
      <c r="X40" s="58"/>
      <c r="Y40" s="58"/>
    </row>
    <row r="41" spans="1:25" ht="39" customHeight="1" x14ac:dyDescent="0.25">
      <c r="A41" s="58"/>
      <c r="B41" s="58"/>
      <c r="C41" s="58"/>
      <c r="D41" s="58"/>
      <c r="E41" s="58"/>
      <c r="F41" s="61"/>
      <c r="G41" s="61"/>
      <c r="H41" s="58"/>
      <c r="I41" s="22" t="s">
        <v>36</v>
      </c>
      <c r="J41" s="17">
        <f t="shared" si="15"/>
        <v>0</v>
      </c>
      <c r="K41" s="17">
        <v>0</v>
      </c>
      <c r="L41" s="17">
        <v>0</v>
      </c>
      <c r="M41" s="18">
        <v>0</v>
      </c>
      <c r="N41" s="19">
        <v>0</v>
      </c>
      <c r="O41" s="18">
        <v>0</v>
      </c>
      <c r="P41" s="18">
        <v>0</v>
      </c>
      <c r="Q41" s="58"/>
      <c r="R41" s="58"/>
      <c r="S41" s="58"/>
      <c r="T41" s="58"/>
      <c r="U41" s="58"/>
      <c r="V41" s="58"/>
      <c r="W41" s="58"/>
      <c r="X41" s="58"/>
      <c r="Y41" s="58"/>
    </row>
    <row r="42" spans="1:25" ht="37.9" customHeight="1" x14ac:dyDescent="0.25">
      <c r="A42" s="65"/>
      <c r="B42" s="66"/>
      <c r="C42" s="65"/>
      <c r="D42" s="65"/>
      <c r="E42" s="65"/>
      <c r="F42" s="61"/>
      <c r="G42" s="61"/>
      <c r="H42" s="58"/>
      <c r="I42" s="23" t="s">
        <v>37</v>
      </c>
      <c r="J42" s="17">
        <f t="shared" si="15"/>
        <v>536929.29</v>
      </c>
      <c r="K42" s="17">
        <v>99385.31</v>
      </c>
      <c r="L42" s="17">
        <v>81376.009999999995</v>
      </c>
      <c r="M42" s="18">
        <f>213522.97-51823</f>
        <v>161699.97</v>
      </c>
      <c r="N42" s="19">
        <v>66156</v>
      </c>
      <c r="O42" s="18">
        <v>64156</v>
      </c>
      <c r="P42" s="18">
        <v>64156</v>
      </c>
      <c r="Q42" s="59"/>
      <c r="R42" s="59"/>
      <c r="S42" s="59"/>
      <c r="T42" s="59"/>
      <c r="U42" s="59"/>
      <c r="V42" s="59"/>
      <c r="W42" s="59"/>
      <c r="X42" s="59"/>
      <c r="Y42" s="59"/>
    </row>
    <row r="43" spans="1:25" ht="23.45" customHeight="1" x14ac:dyDescent="0.25">
      <c r="A43" s="57" t="s">
        <v>66</v>
      </c>
      <c r="B43" s="57" t="s">
        <v>67</v>
      </c>
      <c r="C43" s="57">
        <v>2020</v>
      </c>
      <c r="D43" s="57">
        <v>2025</v>
      </c>
      <c r="E43" s="57" t="s">
        <v>32</v>
      </c>
      <c r="F43" s="60" t="s">
        <v>40</v>
      </c>
      <c r="G43" s="70" t="s">
        <v>41</v>
      </c>
      <c r="H43" s="70" t="s">
        <v>33</v>
      </c>
      <c r="I43" s="24" t="s">
        <v>34</v>
      </c>
      <c r="J43" s="17">
        <f>SUM(K43:P43)</f>
        <v>270938013.20000005</v>
      </c>
      <c r="K43" s="17">
        <f>K44+K45+K46</f>
        <v>49629465.68</v>
      </c>
      <c r="L43" s="17">
        <f t="shared" ref="L43:P43" si="16">L44+L45+L46</f>
        <v>46770719.129999995</v>
      </c>
      <c r="M43" s="18">
        <f t="shared" si="16"/>
        <v>53893525.770000003</v>
      </c>
      <c r="N43" s="21">
        <f t="shared" si="16"/>
        <v>51207520.619999997</v>
      </c>
      <c r="O43" s="21">
        <f t="shared" si="16"/>
        <v>52770070</v>
      </c>
      <c r="P43" s="18">
        <f t="shared" si="16"/>
        <v>16666712</v>
      </c>
      <c r="Q43" s="57" t="s">
        <v>68</v>
      </c>
      <c r="R43" s="57" t="s">
        <v>43</v>
      </c>
      <c r="S43" s="57" t="s">
        <v>33</v>
      </c>
      <c r="T43" s="67">
        <v>107.29</v>
      </c>
      <c r="U43" s="67">
        <v>100.76</v>
      </c>
      <c r="V43" s="57">
        <v>100</v>
      </c>
      <c r="W43" s="57">
        <v>100</v>
      </c>
      <c r="X43" s="57">
        <v>100</v>
      </c>
      <c r="Y43" s="57">
        <v>100</v>
      </c>
    </row>
    <row r="44" spans="1:25" ht="35.450000000000003" customHeight="1" x14ac:dyDescent="0.25">
      <c r="A44" s="58"/>
      <c r="B44" s="58"/>
      <c r="C44" s="58"/>
      <c r="D44" s="58"/>
      <c r="E44" s="58"/>
      <c r="F44" s="61"/>
      <c r="G44" s="71"/>
      <c r="H44" s="71"/>
      <c r="I44" s="24" t="s">
        <v>35</v>
      </c>
      <c r="J44" s="17">
        <f t="shared" ref="J44:J46" si="17">SUM(K44:P44)</f>
        <v>0</v>
      </c>
      <c r="K44" s="17">
        <v>0</v>
      </c>
      <c r="L44" s="17">
        <v>0</v>
      </c>
      <c r="M44" s="18">
        <v>0</v>
      </c>
      <c r="N44" s="19">
        <v>0</v>
      </c>
      <c r="O44" s="18">
        <v>0</v>
      </c>
      <c r="P44" s="18">
        <v>0</v>
      </c>
      <c r="Q44" s="58"/>
      <c r="R44" s="58"/>
      <c r="S44" s="58"/>
      <c r="T44" s="68"/>
      <c r="U44" s="68"/>
      <c r="V44" s="58"/>
      <c r="W44" s="58"/>
      <c r="X44" s="58"/>
      <c r="Y44" s="58"/>
    </row>
    <row r="45" spans="1:25" ht="36" customHeight="1" x14ac:dyDescent="0.25">
      <c r="A45" s="58"/>
      <c r="B45" s="58"/>
      <c r="C45" s="58"/>
      <c r="D45" s="58"/>
      <c r="E45" s="58"/>
      <c r="F45" s="61"/>
      <c r="G45" s="71"/>
      <c r="H45" s="71"/>
      <c r="I45" s="24" t="s">
        <v>36</v>
      </c>
      <c r="J45" s="17">
        <f>K45+L45+M45+N45+O45+P45</f>
        <v>180550410.55000001</v>
      </c>
      <c r="K45" s="25">
        <v>35653806.609999999</v>
      </c>
      <c r="L45" s="17">
        <v>33647598.229999997</v>
      </c>
      <c r="M45" s="18">
        <v>38762730.960000001</v>
      </c>
      <c r="N45" s="21">
        <v>36382916.75</v>
      </c>
      <c r="O45" s="21">
        <v>36103358</v>
      </c>
      <c r="P45" s="18">
        <v>0</v>
      </c>
      <c r="Q45" s="58"/>
      <c r="R45" s="58"/>
      <c r="S45" s="58"/>
      <c r="T45" s="68"/>
      <c r="U45" s="68"/>
      <c r="V45" s="58"/>
      <c r="W45" s="58"/>
      <c r="X45" s="58"/>
      <c r="Y45" s="58"/>
    </row>
    <row r="46" spans="1:25" ht="45" customHeight="1" x14ac:dyDescent="0.25">
      <c r="A46" s="59"/>
      <c r="B46" s="59"/>
      <c r="C46" s="59"/>
      <c r="D46" s="59"/>
      <c r="E46" s="59"/>
      <c r="F46" s="62"/>
      <c r="G46" s="72"/>
      <c r="H46" s="72"/>
      <c r="I46" s="16" t="s">
        <v>37</v>
      </c>
      <c r="J46" s="17">
        <f t="shared" si="17"/>
        <v>90387602.650000006</v>
      </c>
      <c r="K46" s="17">
        <v>13975659.07</v>
      </c>
      <c r="L46" s="17">
        <v>13123120.9</v>
      </c>
      <c r="M46" s="18">
        <v>15130794.810000001</v>
      </c>
      <c r="N46" s="21">
        <v>14824603.869999999</v>
      </c>
      <c r="O46" s="18">
        <v>16666712</v>
      </c>
      <c r="P46" s="18">
        <v>16666712</v>
      </c>
      <c r="Q46" s="59"/>
      <c r="R46" s="59"/>
      <c r="S46" s="59"/>
      <c r="T46" s="69"/>
      <c r="U46" s="69"/>
      <c r="V46" s="59"/>
      <c r="W46" s="59"/>
      <c r="X46" s="59"/>
      <c r="Y46" s="59"/>
    </row>
    <row r="47" spans="1:25" x14ac:dyDescent="0.25">
      <c r="A47" s="57" t="s">
        <v>69</v>
      </c>
      <c r="B47" s="57" t="s">
        <v>70</v>
      </c>
      <c r="C47" s="57">
        <v>2020</v>
      </c>
      <c r="D47" s="57">
        <v>2025</v>
      </c>
      <c r="E47" s="57" t="s">
        <v>32</v>
      </c>
      <c r="F47" s="60" t="s">
        <v>40</v>
      </c>
      <c r="G47" s="70" t="s">
        <v>41</v>
      </c>
      <c r="H47" s="70" t="s">
        <v>33</v>
      </c>
      <c r="I47" s="22" t="s">
        <v>34</v>
      </c>
      <c r="J47" s="17">
        <f>SUM(K47:P47)</f>
        <v>37732470.800000004</v>
      </c>
      <c r="K47" s="17">
        <f>K48+K49+K50</f>
        <v>10968590.65</v>
      </c>
      <c r="L47" s="17">
        <f t="shared" ref="L47:P47" si="18">L48+L49+L50</f>
        <v>11466464.710000001</v>
      </c>
      <c r="M47" s="18">
        <f t="shared" si="18"/>
        <v>10576352.520000001</v>
      </c>
      <c r="N47" s="19">
        <f t="shared" si="18"/>
        <v>4721062.92</v>
      </c>
      <c r="O47" s="18">
        <f t="shared" si="18"/>
        <v>0</v>
      </c>
      <c r="P47" s="18">
        <f t="shared" si="18"/>
        <v>0</v>
      </c>
      <c r="Q47" s="57" t="s">
        <v>71</v>
      </c>
      <c r="R47" s="57" t="s">
        <v>43</v>
      </c>
      <c r="S47" s="57" t="s">
        <v>33</v>
      </c>
      <c r="T47" s="57">
        <v>12.5</v>
      </c>
      <c r="U47" s="57">
        <v>25</v>
      </c>
      <c r="V47" s="57">
        <v>9.4</v>
      </c>
      <c r="W47" s="57">
        <v>9.4</v>
      </c>
      <c r="X47" s="57">
        <v>12.5</v>
      </c>
      <c r="Y47" s="57">
        <v>0</v>
      </c>
    </row>
    <row r="48" spans="1:25" ht="34.15" customHeight="1" x14ac:dyDescent="0.25">
      <c r="A48" s="58"/>
      <c r="B48" s="58"/>
      <c r="C48" s="58"/>
      <c r="D48" s="58"/>
      <c r="E48" s="58"/>
      <c r="F48" s="61"/>
      <c r="G48" s="71"/>
      <c r="H48" s="71"/>
      <c r="I48" s="22" t="s">
        <v>35</v>
      </c>
      <c r="J48" s="17">
        <f>SUM(K48:P48)</f>
        <v>0</v>
      </c>
      <c r="K48" s="17">
        <f>K52+K56+K60+K64+K68</f>
        <v>0</v>
      </c>
      <c r="L48" s="17">
        <f t="shared" ref="L48:P48" si="19">L52+L56+L60+L64+L68</f>
        <v>0</v>
      </c>
      <c r="M48" s="18">
        <f t="shared" si="19"/>
        <v>0</v>
      </c>
      <c r="N48" s="19">
        <f t="shared" si="19"/>
        <v>0</v>
      </c>
      <c r="O48" s="18">
        <f t="shared" si="19"/>
        <v>0</v>
      </c>
      <c r="P48" s="18">
        <f t="shared" si="19"/>
        <v>0</v>
      </c>
      <c r="Q48" s="58"/>
      <c r="R48" s="58"/>
      <c r="S48" s="58"/>
      <c r="T48" s="58"/>
      <c r="U48" s="58"/>
      <c r="V48" s="58"/>
      <c r="W48" s="58"/>
      <c r="X48" s="58"/>
      <c r="Y48" s="58"/>
    </row>
    <row r="49" spans="1:25" ht="36.6" customHeight="1" x14ac:dyDescent="0.25">
      <c r="A49" s="58"/>
      <c r="B49" s="58"/>
      <c r="C49" s="58"/>
      <c r="D49" s="58"/>
      <c r="E49" s="58"/>
      <c r="F49" s="61"/>
      <c r="G49" s="71"/>
      <c r="H49" s="71"/>
      <c r="I49" s="22" t="s">
        <v>36</v>
      </c>
      <c r="J49" s="17">
        <f t="shared" ref="J49:J50" si="20">SUM(K49:P49)</f>
        <v>6050286.7999999998</v>
      </c>
      <c r="K49" s="17">
        <f t="shared" ref="K49:P50" si="21">K53+K57+K61+K65+K69</f>
        <v>737547.8</v>
      </c>
      <c r="L49" s="17">
        <f t="shared" si="21"/>
        <v>3457739</v>
      </c>
      <c r="M49" s="18">
        <f t="shared" si="21"/>
        <v>1355000</v>
      </c>
      <c r="N49" s="19">
        <f t="shared" si="21"/>
        <v>500000</v>
      </c>
      <c r="O49" s="18">
        <f t="shared" si="21"/>
        <v>0</v>
      </c>
      <c r="P49" s="18">
        <f t="shared" si="21"/>
        <v>0</v>
      </c>
      <c r="Q49" s="58"/>
      <c r="R49" s="58"/>
      <c r="S49" s="58"/>
      <c r="T49" s="58"/>
      <c r="U49" s="58"/>
      <c r="V49" s="58"/>
      <c r="W49" s="58"/>
      <c r="X49" s="58"/>
      <c r="Y49" s="58"/>
    </row>
    <row r="50" spans="1:25" ht="44.45" customHeight="1" x14ac:dyDescent="0.25">
      <c r="A50" s="59"/>
      <c r="B50" s="59"/>
      <c r="C50" s="59"/>
      <c r="D50" s="59"/>
      <c r="E50" s="59"/>
      <c r="F50" s="62"/>
      <c r="G50" s="72"/>
      <c r="H50" s="72"/>
      <c r="I50" s="22" t="s">
        <v>37</v>
      </c>
      <c r="J50" s="17">
        <f t="shared" si="20"/>
        <v>31682184</v>
      </c>
      <c r="K50" s="17">
        <f t="shared" si="21"/>
        <v>10231042.85</v>
      </c>
      <c r="L50" s="17">
        <f t="shared" si="21"/>
        <v>8008725.71</v>
      </c>
      <c r="M50" s="18">
        <f t="shared" si="21"/>
        <v>9221352.5200000014</v>
      </c>
      <c r="N50" s="19">
        <f t="shared" si="21"/>
        <v>4221062.92</v>
      </c>
      <c r="O50" s="18">
        <f t="shared" si="21"/>
        <v>0</v>
      </c>
      <c r="P50" s="18">
        <f t="shared" si="21"/>
        <v>0</v>
      </c>
      <c r="Q50" s="59"/>
      <c r="R50" s="59"/>
      <c r="S50" s="59"/>
      <c r="T50" s="59"/>
      <c r="U50" s="59"/>
      <c r="V50" s="59"/>
      <c r="W50" s="59"/>
      <c r="X50" s="59"/>
      <c r="Y50" s="59"/>
    </row>
    <row r="51" spans="1:25" ht="25.9" customHeight="1" x14ac:dyDescent="0.25">
      <c r="A51" s="57" t="s">
        <v>72</v>
      </c>
      <c r="B51" s="57" t="s">
        <v>73</v>
      </c>
      <c r="C51" s="57">
        <v>2020</v>
      </c>
      <c r="D51" s="57">
        <v>2025</v>
      </c>
      <c r="E51" s="57" t="s">
        <v>32</v>
      </c>
      <c r="F51" s="60" t="s">
        <v>40</v>
      </c>
      <c r="G51" s="60" t="s">
        <v>41</v>
      </c>
      <c r="H51" s="60" t="s">
        <v>33</v>
      </c>
      <c r="I51" s="22" t="s">
        <v>34</v>
      </c>
      <c r="J51" s="17">
        <f>SUM(K51:P51)</f>
        <v>31495061.550000001</v>
      </c>
      <c r="K51" s="17">
        <f>K52+K53+K54</f>
        <v>10208232.1</v>
      </c>
      <c r="L51" s="17">
        <f t="shared" ref="L51:P51" si="22">L52+L53+L54</f>
        <v>7901785.1500000004</v>
      </c>
      <c r="M51" s="18">
        <f t="shared" si="22"/>
        <v>9179445.3000000007</v>
      </c>
      <c r="N51" s="19">
        <f t="shared" si="22"/>
        <v>4205599</v>
      </c>
      <c r="O51" s="18">
        <f t="shared" si="22"/>
        <v>0</v>
      </c>
      <c r="P51" s="18">
        <f t="shared" si="22"/>
        <v>0</v>
      </c>
      <c r="Q51" s="57" t="s">
        <v>74</v>
      </c>
      <c r="R51" s="57" t="s">
        <v>43</v>
      </c>
      <c r="S51" s="57" t="s">
        <v>33</v>
      </c>
      <c r="T51" s="57">
        <v>100</v>
      </c>
      <c r="U51" s="57">
        <v>100</v>
      </c>
      <c r="V51" s="57">
        <v>100</v>
      </c>
      <c r="W51" s="57">
        <v>100</v>
      </c>
      <c r="X51" s="57">
        <v>100</v>
      </c>
      <c r="Y51" s="57">
        <v>100</v>
      </c>
    </row>
    <row r="52" spans="1:25" ht="34.15" customHeight="1" x14ac:dyDescent="0.25">
      <c r="A52" s="58"/>
      <c r="B52" s="58"/>
      <c r="C52" s="58"/>
      <c r="D52" s="58"/>
      <c r="E52" s="58"/>
      <c r="F52" s="61"/>
      <c r="G52" s="61"/>
      <c r="H52" s="61"/>
      <c r="I52" s="22" t="s">
        <v>35</v>
      </c>
      <c r="J52" s="17">
        <f t="shared" ref="J52:J70" si="23">SUM(K52:P52)</f>
        <v>0</v>
      </c>
      <c r="K52" s="17">
        <v>0</v>
      </c>
      <c r="L52" s="17">
        <v>0</v>
      </c>
      <c r="M52" s="18">
        <v>0</v>
      </c>
      <c r="N52" s="19">
        <v>0</v>
      </c>
      <c r="O52" s="18">
        <v>0</v>
      </c>
      <c r="P52" s="18">
        <v>0</v>
      </c>
      <c r="Q52" s="58"/>
      <c r="R52" s="58"/>
      <c r="S52" s="58"/>
      <c r="T52" s="58"/>
      <c r="U52" s="58"/>
      <c r="V52" s="58"/>
      <c r="W52" s="58"/>
      <c r="X52" s="58"/>
      <c r="Y52" s="58"/>
    </row>
    <row r="53" spans="1:25" ht="34.9" customHeight="1" x14ac:dyDescent="0.25">
      <c r="A53" s="58"/>
      <c r="B53" s="58"/>
      <c r="C53" s="58"/>
      <c r="D53" s="58"/>
      <c r="E53" s="58"/>
      <c r="F53" s="61"/>
      <c r="G53" s="61"/>
      <c r="H53" s="61"/>
      <c r="I53" s="22" t="s">
        <v>36</v>
      </c>
      <c r="J53" s="17">
        <f t="shared" si="23"/>
        <v>0</v>
      </c>
      <c r="K53" s="17">
        <v>0</v>
      </c>
      <c r="L53" s="17">
        <v>0</v>
      </c>
      <c r="M53" s="18">
        <v>0</v>
      </c>
      <c r="N53" s="19">
        <v>0</v>
      </c>
      <c r="O53" s="18">
        <v>0</v>
      </c>
      <c r="P53" s="18">
        <v>0</v>
      </c>
      <c r="Q53" s="58"/>
      <c r="R53" s="58"/>
      <c r="S53" s="58"/>
      <c r="T53" s="58"/>
      <c r="U53" s="58"/>
      <c r="V53" s="58"/>
      <c r="W53" s="58"/>
      <c r="X53" s="58"/>
      <c r="Y53" s="58"/>
    </row>
    <row r="54" spans="1:25" ht="51.6" customHeight="1" x14ac:dyDescent="0.25">
      <c r="A54" s="59"/>
      <c r="B54" s="59"/>
      <c r="C54" s="59"/>
      <c r="D54" s="59"/>
      <c r="E54" s="59"/>
      <c r="F54" s="62"/>
      <c r="G54" s="62"/>
      <c r="H54" s="62"/>
      <c r="I54" s="16" t="s">
        <v>37</v>
      </c>
      <c r="J54" s="17">
        <f t="shared" si="23"/>
        <v>31495061.550000001</v>
      </c>
      <c r="K54" s="17">
        <v>10208232.1</v>
      </c>
      <c r="L54" s="17">
        <v>7901785.1500000004</v>
      </c>
      <c r="M54" s="18">
        <v>9179445.3000000007</v>
      </c>
      <c r="N54" s="19">
        <v>4205599</v>
      </c>
      <c r="O54" s="18">
        <v>0</v>
      </c>
      <c r="P54" s="18">
        <v>0</v>
      </c>
      <c r="Q54" s="59"/>
      <c r="R54" s="59"/>
      <c r="S54" s="59"/>
      <c r="T54" s="59"/>
      <c r="U54" s="59"/>
      <c r="V54" s="59"/>
      <c r="W54" s="59"/>
      <c r="X54" s="59"/>
      <c r="Y54" s="59"/>
    </row>
    <row r="55" spans="1:25" ht="19.149999999999999" customHeight="1" x14ac:dyDescent="0.25">
      <c r="A55" s="57" t="s">
        <v>75</v>
      </c>
      <c r="B55" s="57" t="s">
        <v>76</v>
      </c>
      <c r="C55" s="57">
        <v>2020</v>
      </c>
      <c r="D55" s="57">
        <v>2025</v>
      </c>
      <c r="E55" s="57" t="s">
        <v>32</v>
      </c>
      <c r="F55" s="60" t="s">
        <v>40</v>
      </c>
      <c r="G55" s="60" t="s">
        <v>51</v>
      </c>
      <c r="H55" s="60" t="s">
        <v>33</v>
      </c>
      <c r="I55" s="16" t="s">
        <v>34</v>
      </c>
      <c r="J55" s="17">
        <f t="shared" si="23"/>
        <v>170103.09</v>
      </c>
      <c r="K55" s="17">
        <f>K56+K57+K58</f>
        <v>0</v>
      </c>
      <c r="L55" s="17">
        <f t="shared" ref="L55:P55" si="24">L56+L57+L58</f>
        <v>0</v>
      </c>
      <c r="M55" s="18">
        <f t="shared" si="24"/>
        <v>170103.09</v>
      </c>
      <c r="N55" s="19">
        <f t="shared" si="24"/>
        <v>0</v>
      </c>
      <c r="O55" s="18">
        <f t="shared" si="24"/>
        <v>0</v>
      </c>
      <c r="P55" s="18">
        <f t="shared" si="24"/>
        <v>0</v>
      </c>
      <c r="Q55" s="57" t="s">
        <v>77</v>
      </c>
      <c r="R55" s="57" t="s">
        <v>43</v>
      </c>
      <c r="S55" s="57" t="s">
        <v>33</v>
      </c>
      <c r="T55" s="57">
        <v>100</v>
      </c>
      <c r="U55" s="57">
        <v>100</v>
      </c>
      <c r="V55" s="57">
        <v>100</v>
      </c>
      <c r="W55" s="57">
        <v>100</v>
      </c>
      <c r="X55" s="57">
        <v>100</v>
      </c>
      <c r="Y55" s="57">
        <v>100</v>
      </c>
    </row>
    <row r="56" spans="1:25" ht="36.6" customHeight="1" x14ac:dyDescent="0.25">
      <c r="A56" s="58"/>
      <c r="B56" s="58"/>
      <c r="C56" s="58"/>
      <c r="D56" s="58"/>
      <c r="E56" s="58"/>
      <c r="F56" s="61"/>
      <c r="G56" s="61"/>
      <c r="H56" s="61"/>
      <c r="I56" s="16" t="s">
        <v>35</v>
      </c>
      <c r="J56" s="17">
        <f t="shared" si="23"/>
        <v>0</v>
      </c>
      <c r="K56" s="17">
        <v>0</v>
      </c>
      <c r="L56" s="17">
        <v>0</v>
      </c>
      <c r="M56" s="18">
        <v>0</v>
      </c>
      <c r="N56" s="19">
        <v>0</v>
      </c>
      <c r="O56" s="18">
        <v>0</v>
      </c>
      <c r="P56" s="18">
        <v>0</v>
      </c>
      <c r="Q56" s="58"/>
      <c r="R56" s="58"/>
      <c r="S56" s="58"/>
      <c r="T56" s="58"/>
      <c r="U56" s="58"/>
      <c r="V56" s="58"/>
      <c r="W56" s="58"/>
      <c r="X56" s="58"/>
      <c r="Y56" s="58"/>
    </row>
    <row r="57" spans="1:25" ht="38.450000000000003" customHeight="1" x14ac:dyDescent="0.25">
      <c r="A57" s="58"/>
      <c r="B57" s="58"/>
      <c r="C57" s="58"/>
      <c r="D57" s="58"/>
      <c r="E57" s="58"/>
      <c r="F57" s="61"/>
      <c r="G57" s="61"/>
      <c r="H57" s="61"/>
      <c r="I57" s="16" t="s">
        <v>36</v>
      </c>
      <c r="J57" s="17">
        <f t="shared" si="23"/>
        <v>165000</v>
      </c>
      <c r="K57" s="17">
        <v>0</v>
      </c>
      <c r="L57" s="17">
        <v>0</v>
      </c>
      <c r="M57" s="18">
        <v>165000</v>
      </c>
      <c r="N57" s="19">
        <v>0</v>
      </c>
      <c r="O57" s="18">
        <v>0</v>
      </c>
      <c r="P57" s="18">
        <v>0</v>
      </c>
      <c r="Q57" s="58"/>
      <c r="R57" s="58"/>
      <c r="S57" s="58"/>
      <c r="T57" s="58"/>
      <c r="U57" s="58"/>
      <c r="V57" s="58"/>
      <c r="W57" s="58"/>
      <c r="X57" s="58"/>
      <c r="Y57" s="58"/>
    </row>
    <row r="58" spans="1:25" ht="87.6" customHeight="1" x14ac:dyDescent="0.25">
      <c r="A58" s="59"/>
      <c r="B58" s="59"/>
      <c r="C58" s="59"/>
      <c r="D58" s="59"/>
      <c r="E58" s="59"/>
      <c r="F58" s="62"/>
      <c r="G58" s="62"/>
      <c r="H58" s="62"/>
      <c r="I58" s="16" t="s">
        <v>37</v>
      </c>
      <c r="J58" s="17">
        <f t="shared" si="23"/>
        <v>5103.09</v>
      </c>
      <c r="K58" s="17">
        <v>0</v>
      </c>
      <c r="L58" s="17">
        <v>0</v>
      </c>
      <c r="M58" s="18">
        <v>5103.09</v>
      </c>
      <c r="N58" s="19">
        <v>0</v>
      </c>
      <c r="O58" s="18">
        <v>0</v>
      </c>
      <c r="P58" s="18">
        <v>0</v>
      </c>
      <c r="Q58" s="59"/>
      <c r="R58" s="59"/>
      <c r="S58" s="59"/>
      <c r="T58" s="59"/>
      <c r="U58" s="59"/>
      <c r="V58" s="59"/>
      <c r="W58" s="59"/>
      <c r="X58" s="59"/>
      <c r="Y58" s="59"/>
    </row>
    <row r="59" spans="1:25" ht="25.9" customHeight="1" x14ac:dyDescent="0.25">
      <c r="A59" s="57" t="s">
        <v>78</v>
      </c>
      <c r="B59" s="57" t="s">
        <v>79</v>
      </c>
      <c r="C59" s="57">
        <v>2020</v>
      </c>
      <c r="D59" s="57">
        <v>2025</v>
      </c>
      <c r="E59" s="57" t="s">
        <v>32</v>
      </c>
      <c r="F59" s="60" t="s">
        <v>40</v>
      </c>
      <c r="G59" s="60" t="s">
        <v>51</v>
      </c>
      <c r="H59" s="60" t="s">
        <v>33</v>
      </c>
      <c r="I59" s="16" t="s">
        <v>34</v>
      </c>
      <c r="J59" s="17">
        <f t="shared" si="23"/>
        <v>4752873.16</v>
      </c>
      <c r="K59" s="17">
        <f>K60+K61+K62</f>
        <v>708812.16</v>
      </c>
      <c r="L59" s="17">
        <f t="shared" ref="L59:P59" si="25">L60+L61+L62</f>
        <v>3544061</v>
      </c>
      <c r="M59" s="18">
        <f t="shared" si="25"/>
        <v>0</v>
      </c>
      <c r="N59" s="19">
        <f t="shared" si="25"/>
        <v>500000</v>
      </c>
      <c r="O59" s="18">
        <f t="shared" si="25"/>
        <v>0</v>
      </c>
      <c r="P59" s="18">
        <f t="shared" si="25"/>
        <v>0</v>
      </c>
      <c r="Q59" s="57" t="s">
        <v>80</v>
      </c>
      <c r="R59" s="57" t="s">
        <v>43</v>
      </c>
      <c r="S59" s="57" t="s">
        <v>33</v>
      </c>
      <c r="T59" s="57">
        <v>100</v>
      </c>
      <c r="U59" s="57">
        <v>100</v>
      </c>
      <c r="V59" s="57">
        <v>100</v>
      </c>
      <c r="W59" s="57">
        <v>100</v>
      </c>
      <c r="X59" s="57">
        <v>100</v>
      </c>
      <c r="Y59" s="57">
        <v>100</v>
      </c>
    </row>
    <row r="60" spans="1:25" ht="36.6" customHeight="1" x14ac:dyDescent="0.25">
      <c r="A60" s="58"/>
      <c r="B60" s="58"/>
      <c r="C60" s="58"/>
      <c r="D60" s="58"/>
      <c r="E60" s="58"/>
      <c r="F60" s="61"/>
      <c r="G60" s="61"/>
      <c r="H60" s="61"/>
      <c r="I60" s="16" t="s">
        <v>35</v>
      </c>
      <c r="J60" s="17">
        <f t="shared" si="23"/>
        <v>0</v>
      </c>
      <c r="K60" s="17">
        <v>0</v>
      </c>
      <c r="L60" s="17">
        <v>0</v>
      </c>
      <c r="M60" s="18">
        <v>0</v>
      </c>
      <c r="N60" s="19">
        <v>0</v>
      </c>
      <c r="O60" s="18">
        <v>0</v>
      </c>
      <c r="P60" s="18">
        <v>0</v>
      </c>
      <c r="Q60" s="58"/>
      <c r="R60" s="58"/>
      <c r="S60" s="58"/>
      <c r="T60" s="58"/>
      <c r="U60" s="58"/>
      <c r="V60" s="58"/>
      <c r="W60" s="58"/>
      <c r="X60" s="58"/>
      <c r="Y60" s="58"/>
    </row>
    <row r="61" spans="1:25" ht="39.6" customHeight="1" x14ac:dyDescent="0.25">
      <c r="A61" s="58"/>
      <c r="B61" s="58"/>
      <c r="C61" s="58"/>
      <c r="D61" s="58"/>
      <c r="E61" s="58"/>
      <c r="F61" s="61"/>
      <c r="G61" s="61"/>
      <c r="H61" s="61"/>
      <c r="I61" s="16" t="s">
        <v>36</v>
      </c>
      <c r="J61" s="17">
        <f t="shared" si="23"/>
        <v>4625286.8</v>
      </c>
      <c r="K61" s="17">
        <v>687547.8</v>
      </c>
      <c r="L61" s="17">
        <v>3437739</v>
      </c>
      <c r="M61" s="18">
        <v>0</v>
      </c>
      <c r="N61" s="21">
        <v>500000</v>
      </c>
      <c r="O61" s="18">
        <v>0</v>
      </c>
      <c r="P61" s="18">
        <v>0</v>
      </c>
      <c r="Q61" s="58"/>
      <c r="R61" s="58"/>
      <c r="S61" s="58"/>
      <c r="T61" s="58"/>
      <c r="U61" s="58"/>
      <c r="V61" s="58"/>
      <c r="W61" s="58"/>
      <c r="X61" s="58"/>
      <c r="Y61" s="58"/>
    </row>
    <row r="62" spans="1:25" ht="50.45" customHeight="1" x14ac:dyDescent="0.25">
      <c r="A62" s="59"/>
      <c r="B62" s="59"/>
      <c r="C62" s="59"/>
      <c r="D62" s="59"/>
      <c r="E62" s="59"/>
      <c r="F62" s="62"/>
      <c r="G62" s="62"/>
      <c r="H62" s="62"/>
      <c r="I62" s="16" t="s">
        <v>37</v>
      </c>
      <c r="J62" s="17">
        <f t="shared" si="23"/>
        <v>127586.36</v>
      </c>
      <c r="K62" s="17">
        <v>21264.36</v>
      </c>
      <c r="L62" s="17">
        <v>106322</v>
      </c>
      <c r="M62" s="18">
        <v>0</v>
      </c>
      <c r="N62" s="19">
        <v>0</v>
      </c>
      <c r="O62" s="18">
        <v>0</v>
      </c>
      <c r="P62" s="18">
        <v>0</v>
      </c>
      <c r="Q62" s="59"/>
      <c r="R62" s="59"/>
      <c r="S62" s="59"/>
      <c r="T62" s="59"/>
      <c r="U62" s="59"/>
      <c r="V62" s="59"/>
      <c r="W62" s="59"/>
      <c r="X62" s="59"/>
      <c r="Y62" s="59"/>
    </row>
    <row r="63" spans="1:25" ht="25.9" customHeight="1" x14ac:dyDescent="0.25">
      <c r="A63" s="57" t="s">
        <v>81</v>
      </c>
      <c r="B63" s="57" t="s">
        <v>82</v>
      </c>
      <c r="C63" s="57">
        <v>2020</v>
      </c>
      <c r="D63" s="57">
        <v>2025</v>
      </c>
      <c r="E63" s="57" t="s">
        <v>32</v>
      </c>
      <c r="F63" s="60" t="s">
        <v>40</v>
      </c>
      <c r="G63" s="60" t="s">
        <v>51</v>
      </c>
      <c r="H63" s="60" t="s">
        <v>33</v>
      </c>
      <c r="I63" s="16" t="s">
        <v>34</v>
      </c>
      <c r="J63" s="17">
        <f t="shared" si="23"/>
        <v>87628.87</v>
      </c>
      <c r="K63" s="17">
        <f>K64+K65+K66</f>
        <v>51546.39</v>
      </c>
      <c r="L63" s="17">
        <f t="shared" ref="L63:P63" si="26">L64+L65+L66</f>
        <v>20618.560000000001</v>
      </c>
      <c r="M63" s="18">
        <f t="shared" si="26"/>
        <v>0</v>
      </c>
      <c r="N63" s="19">
        <f t="shared" si="26"/>
        <v>15463.92</v>
      </c>
      <c r="O63" s="18">
        <f t="shared" si="26"/>
        <v>0</v>
      </c>
      <c r="P63" s="18">
        <f t="shared" si="26"/>
        <v>0</v>
      </c>
      <c r="Q63" s="57" t="s">
        <v>83</v>
      </c>
      <c r="R63" s="57" t="s">
        <v>43</v>
      </c>
      <c r="S63" s="57" t="s">
        <v>33</v>
      </c>
      <c r="T63" s="57">
        <v>100</v>
      </c>
      <c r="U63" s="57">
        <v>100</v>
      </c>
      <c r="V63" s="57" t="s">
        <v>33</v>
      </c>
      <c r="W63" s="57">
        <v>100</v>
      </c>
      <c r="X63" s="57" t="s">
        <v>33</v>
      </c>
      <c r="Y63" s="57" t="s">
        <v>33</v>
      </c>
    </row>
    <row r="64" spans="1:25" ht="35.450000000000003" customHeight="1" x14ac:dyDescent="0.25">
      <c r="A64" s="58"/>
      <c r="B64" s="58"/>
      <c r="C64" s="58"/>
      <c r="D64" s="58"/>
      <c r="E64" s="58"/>
      <c r="F64" s="61"/>
      <c r="G64" s="61"/>
      <c r="H64" s="61"/>
      <c r="I64" s="16" t="s">
        <v>35</v>
      </c>
      <c r="J64" s="17">
        <f t="shared" si="23"/>
        <v>0</v>
      </c>
      <c r="K64" s="17">
        <v>0</v>
      </c>
      <c r="L64" s="17">
        <v>0</v>
      </c>
      <c r="M64" s="18">
        <v>0</v>
      </c>
      <c r="N64" s="19">
        <v>0</v>
      </c>
      <c r="O64" s="18">
        <v>0</v>
      </c>
      <c r="P64" s="18">
        <v>0</v>
      </c>
      <c r="Q64" s="58"/>
      <c r="R64" s="58"/>
      <c r="S64" s="58"/>
      <c r="T64" s="58"/>
      <c r="U64" s="58"/>
      <c r="V64" s="58"/>
      <c r="W64" s="58"/>
      <c r="X64" s="58"/>
      <c r="Y64" s="58"/>
    </row>
    <row r="65" spans="1:25" ht="36" customHeight="1" x14ac:dyDescent="0.25">
      <c r="A65" s="58"/>
      <c r="B65" s="58"/>
      <c r="C65" s="58"/>
      <c r="D65" s="58"/>
      <c r="E65" s="58"/>
      <c r="F65" s="61"/>
      <c r="G65" s="61"/>
      <c r="H65" s="61"/>
      <c r="I65" s="16" t="s">
        <v>36</v>
      </c>
      <c r="J65" s="17">
        <f t="shared" si="23"/>
        <v>70000</v>
      </c>
      <c r="K65" s="17">
        <v>50000</v>
      </c>
      <c r="L65" s="17">
        <v>20000</v>
      </c>
      <c r="M65" s="18">
        <v>0</v>
      </c>
      <c r="N65" s="19">
        <v>0</v>
      </c>
      <c r="O65" s="18">
        <v>0</v>
      </c>
      <c r="P65" s="18">
        <v>0</v>
      </c>
      <c r="Q65" s="58"/>
      <c r="R65" s="58"/>
      <c r="S65" s="58"/>
      <c r="T65" s="58"/>
      <c r="U65" s="58"/>
      <c r="V65" s="58"/>
      <c r="W65" s="58"/>
      <c r="X65" s="58"/>
      <c r="Y65" s="58"/>
    </row>
    <row r="66" spans="1:25" ht="75.599999999999994" customHeight="1" x14ac:dyDescent="0.25">
      <c r="A66" s="59"/>
      <c r="B66" s="59"/>
      <c r="C66" s="59"/>
      <c r="D66" s="59"/>
      <c r="E66" s="59"/>
      <c r="F66" s="62"/>
      <c r="G66" s="62"/>
      <c r="H66" s="62"/>
      <c r="I66" s="16" t="s">
        <v>37</v>
      </c>
      <c r="J66" s="17">
        <f t="shared" si="23"/>
        <v>17628.87</v>
      </c>
      <c r="K66" s="17">
        <v>1546.39</v>
      </c>
      <c r="L66" s="17">
        <v>618.55999999999995</v>
      </c>
      <c r="M66" s="18">
        <v>0</v>
      </c>
      <c r="N66" s="19">
        <v>15463.92</v>
      </c>
      <c r="O66" s="18">
        <v>0</v>
      </c>
      <c r="P66" s="18">
        <v>0</v>
      </c>
      <c r="Q66" s="59"/>
      <c r="R66" s="59"/>
      <c r="S66" s="59"/>
      <c r="T66" s="59"/>
      <c r="U66" s="59"/>
      <c r="V66" s="59"/>
      <c r="W66" s="59"/>
      <c r="X66" s="59"/>
      <c r="Y66" s="59"/>
    </row>
    <row r="67" spans="1:25" ht="24.6" customHeight="1" x14ac:dyDescent="0.25">
      <c r="A67" s="57" t="s">
        <v>84</v>
      </c>
      <c r="B67" s="57" t="s">
        <v>85</v>
      </c>
      <c r="C67" s="73">
        <v>2020</v>
      </c>
      <c r="D67" s="73">
        <v>2025</v>
      </c>
      <c r="E67" s="73" t="s">
        <v>32</v>
      </c>
      <c r="F67" s="76" t="s">
        <v>40</v>
      </c>
      <c r="G67" s="76" t="s">
        <v>51</v>
      </c>
      <c r="H67" s="76" t="s">
        <v>33</v>
      </c>
      <c r="I67" s="16" t="s">
        <v>34</v>
      </c>
      <c r="J67" s="17">
        <f t="shared" si="23"/>
        <v>1226804.1299999999</v>
      </c>
      <c r="K67" s="17">
        <f>K68+K69+K70</f>
        <v>0</v>
      </c>
      <c r="L67" s="17">
        <f t="shared" ref="L67:P67" si="27">L68+L69+L70</f>
        <v>0</v>
      </c>
      <c r="M67" s="18">
        <f t="shared" si="27"/>
        <v>1226804.1299999999</v>
      </c>
      <c r="N67" s="19">
        <f t="shared" si="27"/>
        <v>0</v>
      </c>
      <c r="O67" s="18">
        <f t="shared" si="27"/>
        <v>0</v>
      </c>
      <c r="P67" s="18">
        <f t="shared" si="27"/>
        <v>0</v>
      </c>
      <c r="Q67" s="57" t="s">
        <v>86</v>
      </c>
      <c r="R67" s="73" t="s">
        <v>43</v>
      </c>
      <c r="S67" s="73" t="s">
        <v>33</v>
      </c>
      <c r="T67" s="73" t="s">
        <v>33</v>
      </c>
      <c r="U67" s="73" t="s">
        <v>33</v>
      </c>
      <c r="V67" s="73">
        <v>100</v>
      </c>
      <c r="W67" s="73" t="s">
        <v>33</v>
      </c>
      <c r="X67" s="73" t="s">
        <v>33</v>
      </c>
      <c r="Y67" s="73" t="s">
        <v>33</v>
      </c>
    </row>
    <row r="68" spans="1:25" ht="55.5" customHeight="1" x14ac:dyDescent="0.25">
      <c r="A68" s="58"/>
      <c r="B68" s="58"/>
      <c r="C68" s="74"/>
      <c r="D68" s="74"/>
      <c r="E68" s="74"/>
      <c r="F68" s="77"/>
      <c r="G68" s="77"/>
      <c r="H68" s="77"/>
      <c r="I68" s="16" t="s">
        <v>35</v>
      </c>
      <c r="J68" s="17">
        <f t="shared" si="23"/>
        <v>0</v>
      </c>
      <c r="K68" s="17">
        <v>0</v>
      </c>
      <c r="L68" s="17">
        <v>0</v>
      </c>
      <c r="M68" s="18">
        <v>0</v>
      </c>
      <c r="N68" s="19">
        <v>0</v>
      </c>
      <c r="O68" s="18">
        <v>0</v>
      </c>
      <c r="P68" s="18">
        <v>0</v>
      </c>
      <c r="Q68" s="58"/>
      <c r="R68" s="74"/>
      <c r="S68" s="74"/>
      <c r="T68" s="74"/>
      <c r="U68" s="74"/>
      <c r="V68" s="74"/>
      <c r="W68" s="74"/>
      <c r="X68" s="74"/>
      <c r="Y68" s="74"/>
    </row>
    <row r="69" spans="1:25" ht="55.5" customHeight="1" x14ac:dyDescent="0.25">
      <c r="A69" s="58"/>
      <c r="B69" s="58"/>
      <c r="C69" s="74"/>
      <c r="D69" s="74"/>
      <c r="E69" s="74"/>
      <c r="F69" s="77"/>
      <c r="G69" s="77"/>
      <c r="H69" s="77"/>
      <c r="I69" s="16" t="s">
        <v>36</v>
      </c>
      <c r="J69" s="17">
        <f t="shared" si="23"/>
        <v>1190000</v>
      </c>
      <c r="K69" s="17">
        <v>0</v>
      </c>
      <c r="L69" s="17">
        <v>0</v>
      </c>
      <c r="M69" s="18">
        <v>1190000</v>
      </c>
      <c r="N69" s="19">
        <v>0</v>
      </c>
      <c r="O69" s="18">
        <v>0</v>
      </c>
      <c r="P69" s="18">
        <v>0</v>
      </c>
      <c r="Q69" s="58"/>
      <c r="R69" s="74"/>
      <c r="S69" s="74"/>
      <c r="T69" s="74"/>
      <c r="U69" s="74"/>
      <c r="V69" s="74"/>
      <c r="W69" s="74"/>
      <c r="X69" s="74"/>
      <c r="Y69" s="74"/>
    </row>
    <row r="70" spans="1:25" ht="98.45" customHeight="1" x14ac:dyDescent="0.25">
      <c r="A70" s="59"/>
      <c r="B70" s="59"/>
      <c r="C70" s="75"/>
      <c r="D70" s="75"/>
      <c r="E70" s="75"/>
      <c r="F70" s="78"/>
      <c r="G70" s="78"/>
      <c r="H70" s="78"/>
      <c r="I70" s="16" t="s">
        <v>37</v>
      </c>
      <c r="J70" s="17">
        <f t="shared" si="23"/>
        <v>36804.129999999997</v>
      </c>
      <c r="K70" s="17">
        <v>0</v>
      </c>
      <c r="L70" s="17">
        <v>0</v>
      </c>
      <c r="M70" s="18">
        <v>36804.129999999997</v>
      </c>
      <c r="N70" s="19">
        <v>0</v>
      </c>
      <c r="O70" s="18">
        <v>0</v>
      </c>
      <c r="P70" s="18">
        <v>0</v>
      </c>
      <c r="Q70" s="59"/>
      <c r="R70" s="75"/>
      <c r="S70" s="75"/>
      <c r="T70" s="75"/>
      <c r="U70" s="75"/>
      <c r="V70" s="75"/>
      <c r="W70" s="75"/>
      <c r="X70" s="75"/>
      <c r="Y70" s="75"/>
    </row>
    <row r="71" spans="1:25" ht="22.9" customHeight="1" x14ac:dyDescent="0.25">
      <c r="A71" s="57" t="s">
        <v>87</v>
      </c>
      <c r="B71" s="57" t="s">
        <v>88</v>
      </c>
      <c r="C71" s="57">
        <v>2020</v>
      </c>
      <c r="D71" s="57">
        <v>2025</v>
      </c>
      <c r="E71" s="57" t="s">
        <v>32</v>
      </c>
      <c r="F71" s="60" t="s">
        <v>40</v>
      </c>
      <c r="G71" s="60" t="s">
        <v>51</v>
      </c>
      <c r="H71" s="60" t="s">
        <v>33</v>
      </c>
      <c r="I71" s="16" t="s">
        <v>34</v>
      </c>
      <c r="J71" s="17">
        <f>SUM(K71:P71)</f>
        <v>3948349.95</v>
      </c>
      <c r="K71" s="17">
        <f>K72+K73+K74</f>
        <v>1590192</v>
      </c>
      <c r="L71" s="17">
        <f t="shared" ref="L71:P71" si="28">L72+L73+L74</f>
        <v>848750</v>
      </c>
      <c r="M71" s="18">
        <f t="shared" si="28"/>
        <v>449500</v>
      </c>
      <c r="N71" s="19">
        <f t="shared" si="28"/>
        <v>391681.91000000003</v>
      </c>
      <c r="O71" s="18">
        <f t="shared" si="28"/>
        <v>334113.02</v>
      </c>
      <c r="P71" s="18">
        <f t="shared" si="28"/>
        <v>334113.02</v>
      </c>
      <c r="Q71" s="57" t="s">
        <v>89</v>
      </c>
      <c r="R71" s="57" t="s">
        <v>43</v>
      </c>
      <c r="S71" s="57" t="s">
        <v>33</v>
      </c>
      <c r="T71" s="57">
        <v>100</v>
      </c>
      <c r="U71" s="57">
        <v>100</v>
      </c>
      <c r="V71" s="57">
        <v>100</v>
      </c>
      <c r="W71" s="57">
        <v>100</v>
      </c>
      <c r="X71" s="57">
        <v>100</v>
      </c>
      <c r="Y71" s="57">
        <v>100</v>
      </c>
    </row>
    <row r="72" spans="1:25" ht="30" x14ac:dyDescent="0.25">
      <c r="A72" s="58"/>
      <c r="B72" s="58"/>
      <c r="C72" s="58"/>
      <c r="D72" s="58"/>
      <c r="E72" s="58"/>
      <c r="F72" s="61"/>
      <c r="G72" s="61"/>
      <c r="H72" s="61"/>
      <c r="I72" s="16" t="s">
        <v>35</v>
      </c>
      <c r="J72" s="17">
        <f t="shared" ref="J72:J74" si="29">SUM(K72:P72)</f>
        <v>0</v>
      </c>
      <c r="K72" s="17">
        <v>0</v>
      </c>
      <c r="L72" s="17">
        <v>0</v>
      </c>
      <c r="M72" s="18">
        <v>0</v>
      </c>
      <c r="N72" s="19">
        <v>0</v>
      </c>
      <c r="O72" s="18">
        <v>0</v>
      </c>
      <c r="P72" s="18">
        <v>0</v>
      </c>
      <c r="Q72" s="58"/>
      <c r="R72" s="58"/>
      <c r="S72" s="58"/>
      <c r="T72" s="58"/>
      <c r="U72" s="58"/>
      <c r="V72" s="58"/>
      <c r="W72" s="58"/>
      <c r="X72" s="58"/>
      <c r="Y72" s="58"/>
    </row>
    <row r="73" spans="1:25" ht="33.6" customHeight="1" x14ac:dyDescent="0.25">
      <c r="A73" s="58"/>
      <c r="B73" s="58"/>
      <c r="C73" s="58"/>
      <c r="D73" s="58"/>
      <c r="E73" s="58"/>
      <c r="F73" s="61"/>
      <c r="G73" s="61"/>
      <c r="H73" s="61"/>
      <c r="I73" s="16" t="s">
        <v>36</v>
      </c>
      <c r="J73" s="17">
        <f t="shared" si="29"/>
        <v>1598101</v>
      </c>
      <c r="K73" s="17">
        <v>795096</v>
      </c>
      <c r="L73" s="17">
        <v>424375</v>
      </c>
      <c r="M73" s="18">
        <v>224750</v>
      </c>
      <c r="N73" s="19">
        <v>153880</v>
      </c>
      <c r="O73" s="18">
        <v>0</v>
      </c>
      <c r="P73" s="18">
        <v>0</v>
      </c>
      <c r="Q73" s="58"/>
      <c r="R73" s="58"/>
      <c r="S73" s="58"/>
      <c r="T73" s="58"/>
      <c r="U73" s="58"/>
      <c r="V73" s="58"/>
      <c r="W73" s="58"/>
      <c r="X73" s="58"/>
      <c r="Y73" s="58"/>
    </row>
    <row r="74" spans="1:25" ht="106.15" customHeight="1" x14ac:dyDescent="0.25">
      <c r="A74" s="59"/>
      <c r="B74" s="59"/>
      <c r="C74" s="59"/>
      <c r="D74" s="59"/>
      <c r="E74" s="59"/>
      <c r="F74" s="62"/>
      <c r="G74" s="62"/>
      <c r="H74" s="62"/>
      <c r="I74" s="16" t="s">
        <v>37</v>
      </c>
      <c r="J74" s="17">
        <f t="shared" si="29"/>
        <v>2350248.9500000002</v>
      </c>
      <c r="K74" s="17">
        <v>795096</v>
      </c>
      <c r="L74" s="17">
        <v>424375</v>
      </c>
      <c r="M74" s="18">
        <v>224750</v>
      </c>
      <c r="N74" s="19">
        <v>237801.91</v>
      </c>
      <c r="O74" s="18">
        <f>485350-151236.98</f>
        <v>334113.02</v>
      </c>
      <c r="P74" s="18">
        <f>485350-151236.98</f>
        <v>334113.02</v>
      </c>
      <c r="Q74" s="59"/>
      <c r="R74" s="59"/>
      <c r="S74" s="59"/>
      <c r="T74" s="59"/>
      <c r="U74" s="59"/>
      <c r="V74" s="59"/>
      <c r="W74" s="59"/>
      <c r="X74" s="59"/>
      <c r="Y74" s="59"/>
    </row>
    <row r="75" spans="1:25" ht="25.9" customHeight="1" x14ac:dyDescent="0.25">
      <c r="A75" s="57" t="s">
        <v>90</v>
      </c>
      <c r="B75" s="57" t="s">
        <v>91</v>
      </c>
      <c r="C75" s="57">
        <v>2020</v>
      </c>
      <c r="D75" s="57">
        <v>2025</v>
      </c>
      <c r="E75" s="57" t="s">
        <v>32</v>
      </c>
      <c r="F75" s="60" t="s">
        <v>33</v>
      </c>
      <c r="G75" s="60" t="s">
        <v>33</v>
      </c>
      <c r="H75" s="60" t="s">
        <v>33</v>
      </c>
      <c r="I75" s="16" t="s">
        <v>34</v>
      </c>
      <c r="J75" s="17">
        <f t="shared" ref="J75:J94" si="30">SUM(K75:P75)</f>
        <v>150000</v>
      </c>
      <c r="K75" s="17">
        <f>K76+K77+K78</f>
        <v>0</v>
      </c>
      <c r="L75" s="17">
        <f t="shared" ref="L75:P75" si="31">L76+L77+L78</f>
        <v>50000</v>
      </c>
      <c r="M75" s="18">
        <f t="shared" si="31"/>
        <v>100000</v>
      </c>
      <c r="N75" s="19">
        <f t="shared" si="31"/>
        <v>0</v>
      </c>
      <c r="O75" s="18">
        <f t="shared" si="31"/>
        <v>0</v>
      </c>
      <c r="P75" s="18">
        <f t="shared" si="31"/>
        <v>0</v>
      </c>
      <c r="Q75" s="57" t="s">
        <v>92</v>
      </c>
      <c r="R75" s="47" t="s">
        <v>93</v>
      </c>
      <c r="S75" s="47">
        <v>30</v>
      </c>
      <c r="T75" s="47">
        <v>5</v>
      </c>
      <c r="U75" s="47">
        <v>5</v>
      </c>
      <c r="V75" s="47">
        <v>5</v>
      </c>
      <c r="W75" s="47">
        <v>5</v>
      </c>
      <c r="X75" s="47">
        <v>5</v>
      </c>
      <c r="Y75" s="47">
        <v>5</v>
      </c>
    </row>
    <row r="76" spans="1:25" ht="39" customHeight="1" x14ac:dyDescent="0.25">
      <c r="A76" s="58"/>
      <c r="B76" s="58"/>
      <c r="C76" s="58"/>
      <c r="D76" s="58"/>
      <c r="E76" s="58"/>
      <c r="F76" s="61"/>
      <c r="G76" s="61"/>
      <c r="H76" s="61"/>
      <c r="I76" s="16" t="s">
        <v>35</v>
      </c>
      <c r="J76" s="17">
        <f t="shared" si="30"/>
        <v>0</v>
      </c>
      <c r="K76" s="17">
        <v>0</v>
      </c>
      <c r="L76" s="17">
        <v>0</v>
      </c>
      <c r="M76" s="18">
        <v>0</v>
      </c>
      <c r="N76" s="19">
        <v>0</v>
      </c>
      <c r="O76" s="18">
        <v>0</v>
      </c>
      <c r="P76" s="18">
        <v>0</v>
      </c>
      <c r="Q76" s="58"/>
      <c r="R76" s="47"/>
      <c r="S76" s="47"/>
      <c r="T76" s="47"/>
      <c r="U76" s="47"/>
      <c r="V76" s="47"/>
      <c r="W76" s="47"/>
      <c r="X76" s="47"/>
      <c r="Y76" s="47"/>
    </row>
    <row r="77" spans="1:25" ht="34.9" customHeight="1" x14ac:dyDescent="0.25">
      <c r="A77" s="58"/>
      <c r="B77" s="58"/>
      <c r="C77" s="58"/>
      <c r="D77" s="58"/>
      <c r="E77" s="58"/>
      <c r="F77" s="61"/>
      <c r="G77" s="61"/>
      <c r="H77" s="61"/>
      <c r="I77" s="16" t="s">
        <v>36</v>
      </c>
      <c r="J77" s="17">
        <f t="shared" si="30"/>
        <v>0</v>
      </c>
      <c r="K77" s="17">
        <v>0</v>
      </c>
      <c r="L77" s="17">
        <v>0</v>
      </c>
      <c r="M77" s="18">
        <v>0</v>
      </c>
      <c r="N77" s="19">
        <v>0</v>
      </c>
      <c r="O77" s="18">
        <v>0</v>
      </c>
      <c r="P77" s="18">
        <v>0</v>
      </c>
      <c r="Q77" s="58"/>
      <c r="R77" s="47"/>
      <c r="S77" s="47"/>
      <c r="T77" s="47"/>
      <c r="U77" s="47"/>
      <c r="V77" s="47"/>
      <c r="W77" s="47"/>
      <c r="X77" s="47"/>
      <c r="Y77" s="47"/>
    </row>
    <row r="78" spans="1:25" ht="38.450000000000003" customHeight="1" x14ac:dyDescent="0.25">
      <c r="A78" s="59"/>
      <c r="B78" s="59"/>
      <c r="C78" s="59"/>
      <c r="D78" s="59"/>
      <c r="E78" s="59"/>
      <c r="F78" s="62"/>
      <c r="G78" s="62"/>
      <c r="H78" s="62"/>
      <c r="I78" s="16" t="s">
        <v>37</v>
      </c>
      <c r="J78" s="17">
        <f t="shared" si="30"/>
        <v>150000</v>
      </c>
      <c r="K78" s="17">
        <v>0</v>
      </c>
      <c r="L78" s="17">
        <v>50000</v>
      </c>
      <c r="M78" s="18">
        <v>100000</v>
      </c>
      <c r="N78" s="19">
        <v>0</v>
      </c>
      <c r="O78" s="18">
        <v>0</v>
      </c>
      <c r="P78" s="18">
        <v>0</v>
      </c>
      <c r="Q78" s="59"/>
      <c r="R78" s="47"/>
      <c r="S78" s="47"/>
      <c r="T78" s="47"/>
      <c r="U78" s="47"/>
      <c r="V78" s="47"/>
      <c r="W78" s="47"/>
      <c r="X78" s="47"/>
      <c r="Y78" s="47"/>
    </row>
    <row r="79" spans="1:25" ht="24" customHeight="1" x14ac:dyDescent="0.25">
      <c r="A79" s="60" t="s">
        <v>94</v>
      </c>
      <c r="B79" s="57" t="s">
        <v>95</v>
      </c>
      <c r="C79" s="26"/>
      <c r="D79" s="26"/>
      <c r="E79" s="26"/>
      <c r="F79" s="27"/>
      <c r="G79" s="27"/>
      <c r="H79" s="27"/>
      <c r="I79" s="16" t="s">
        <v>34</v>
      </c>
      <c r="J79" s="17">
        <f t="shared" si="30"/>
        <v>158000</v>
      </c>
      <c r="K79" s="17">
        <f>K80+K81+K82</f>
        <v>0</v>
      </c>
      <c r="L79" s="17">
        <f t="shared" ref="L79:P79" si="32">L80+L81+L82</f>
        <v>0</v>
      </c>
      <c r="M79" s="18">
        <f t="shared" si="32"/>
        <v>62000</v>
      </c>
      <c r="N79" s="19">
        <f t="shared" si="32"/>
        <v>96000</v>
      </c>
      <c r="O79" s="18">
        <f t="shared" si="32"/>
        <v>0</v>
      </c>
      <c r="P79" s="18">
        <f t="shared" si="32"/>
        <v>0</v>
      </c>
      <c r="Q79" s="57" t="s">
        <v>96</v>
      </c>
      <c r="R79" s="57" t="s">
        <v>43</v>
      </c>
      <c r="S79" s="57" t="s">
        <v>33</v>
      </c>
      <c r="T79" s="57">
        <v>7</v>
      </c>
      <c r="U79" s="57">
        <v>8</v>
      </c>
      <c r="V79" s="57">
        <v>9</v>
      </c>
      <c r="W79" s="57">
        <v>10</v>
      </c>
      <c r="X79" s="57">
        <v>11</v>
      </c>
      <c r="Y79" s="57">
        <v>11</v>
      </c>
    </row>
    <row r="80" spans="1:25" ht="37.9" customHeight="1" x14ac:dyDescent="0.25">
      <c r="A80" s="61"/>
      <c r="B80" s="58"/>
      <c r="C80" s="26"/>
      <c r="D80" s="26"/>
      <c r="E80" s="26"/>
      <c r="F80" s="27"/>
      <c r="G80" s="27"/>
      <c r="H80" s="27"/>
      <c r="I80" s="16" t="s">
        <v>35</v>
      </c>
      <c r="J80" s="17">
        <f t="shared" si="30"/>
        <v>0</v>
      </c>
      <c r="K80" s="17">
        <v>0</v>
      </c>
      <c r="L80" s="17">
        <v>0</v>
      </c>
      <c r="M80" s="18">
        <v>0</v>
      </c>
      <c r="N80" s="19">
        <v>0</v>
      </c>
      <c r="O80" s="18">
        <v>0</v>
      </c>
      <c r="P80" s="18">
        <v>0</v>
      </c>
      <c r="Q80" s="58"/>
      <c r="R80" s="58"/>
      <c r="S80" s="58"/>
      <c r="T80" s="58"/>
      <c r="U80" s="58"/>
      <c r="V80" s="58"/>
      <c r="W80" s="58"/>
      <c r="X80" s="58"/>
      <c r="Y80" s="58"/>
    </row>
    <row r="81" spans="1:25" ht="36" customHeight="1" x14ac:dyDescent="0.25">
      <c r="A81" s="61"/>
      <c r="B81" s="58"/>
      <c r="C81" s="26"/>
      <c r="D81" s="26"/>
      <c r="E81" s="26"/>
      <c r="F81" s="27"/>
      <c r="G81" s="27"/>
      <c r="H81" s="27"/>
      <c r="I81" s="16" t="s">
        <v>36</v>
      </c>
      <c r="J81" s="17">
        <f t="shared" si="30"/>
        <v>0</v>
      </c>
      <c r="K81" s="17">
        <v>0</v>
      </c>
      <c r="L81" s="17">
        <v>0</v>
      </c>
      <c r="M81" s="18">
        <v>0</v>
      </c>
      <c r="N81" s="19">
        <v>0</v>
      </c>
      <c r="O81" s="18">
        <v>0</v>
      </c>
      <c r="P81" s="18">
        <v>0</v>
      </c>
      <c r="Q81" s="58"/>
      <c r="R81" s="58"/>
      <c r="S81" s="58"/>
      <c r="T81" s="58"/>
      <c r="U81" s="58"/>
      <c r="V81" s="58"/>
      <c r="W81" s="58"/>
      <c r="X81" s="58"/>
      <c r="Y81" s="58"/>
    </row>
    <row r="82" spans="1:25" ht="34.9" customHeight="1" x14ac:dyDescent="0.25">
      <c r="A82" s="62"/>
      <c r="B82" s="59"/>
      <c r="C82" s="26"/>
      <c r="D82" s="26"/>
      <c r="E82" s="26"/>
      <c r="F82" s="27"/>
      <c r="G82" s="27"/>
      <c r="H82" s="27"/>
      <c r="I82" s="16" t="s">
        <v>37</v>
      </c>
      <c r="J82" s="17">
        <f t="shared" si="30"/>
        <v>158000</v>
      </c>
      <c r="K82" s="17">
        <v>0</v>
      </c>
      <c r="L82" s="17">
        <v>0</v>
      </c>
      <c r="M82" s="18">
        <v>62000</v>
      </c>
      <c r="N82" s="19">
        <v>96000</v>
      </c>
      <c r="O82" s="18">
        <v>0</v>
      </c>
      <c r="P82" s="18">
        <v>0</v>
      </c>
      <c r="Q82" s="59"/>
      <c r="R82" s="59"/>
      <c r="S82" s="59"/>
      <c r="T82" s="59"/>
      <c r="U82" s="59"/>
      <c r="V82" s="59"/>
      <c r="W82" s="59"/>
      <c r="X82" s="59"/>
      <c r="Y82" s="59"/>
    </row>
    <row r="83" spans="1:25" ht="22.15" customHeight="1" x14ac:dyDescent="0.25">
      <c r="A83" s="79" t="s">
        <v>97</v>
      </c>
      <c r="B83" s="47" t="s">
        <v>98</v>
      </c>
      <c r="C83" s="57">
        <v>2020</v>
      </c>
      <c r="D83" s="57">
        <v>2025</v>
      </c>
      <c r="E83" s="57" t="s">
        <v>32</v>
      </c>
      <c r="F83" s="60" t="s">
        <v>40</v>
      </c>
      <c r="G83" s="60" t="s">
        <v>51</v>
      </c>
      <c r="H83" s="60" t="s">
        <v>33</v>
      </c>
      <c r="I83" s="16" t="s">
        <v>34</v>
      </c>
      <c r="J83" s="17">
        <f t="shared" si="30"/>
        <v>136031386.76999998</v>
      </c>
      <c r="K83" s="17">
        <f>SUM(K84:K86)</f>
        <v>8357815.4100000001</v>
      </c>
      <c r="L83" s="17">
        <f t="shared" ref="L83:P83" si="33">SUM(L84:L86)</f>
        <v>19859153.049999997</v>
      </c>
      <c r="M83" s="18">
        <f t="shared" si="33"/>
        <v>25617818.949999999</v>
      </c>
      <c r="N83" s="19">
        <f t="shared" si="33"/>
        <v>27789390</v>
      </c>
      <c r="O83" s="18">
        <f t="shared" si="33"/>
        <v>27789390</v>
      </c>
      <c r="P83" s="18">
        <f t="shared" si="33"/>
        <v>26617819.359999999</v>
      </c>
      <c r="Q83" s="47" t="s">
        <v>99</v>
      </c>
      <c r="R83" s="47" t="s">
        <v>43</v>
      </c>
      <c r="S83" s="47" t="s">
        <v>33</v>
      </c>
      <c r="T83" s="47">
        <v>100</v>
      </c>
      <c r="U83" s="64">
        <v>100</v>
      </c>
      <c r="V83" s="64">
        <v>100</v>
      </c>
      <c r="W83" s="64">
        <v>100</v>
      </c>
      <c r="X83" s="47">
        <v>100</v>
      </c>
      <c r="Y83" s="47" t="s">
        <v>33</v>
      </c>
    </row>
    <row r="84" spans="1:25" ht="36.6" customHeight="1" x14ac:dyDescent="0.25">
      <c r="A84" s="47"/>
      <c r="B84" s="47"/>
      <c r="C84" s="58"/>
      <c r="D84" s="58"/>
      <c r="E84" s="58"/>
      <c r="F84" s="61"/>
      <c r="G84" s="61"/>
      <c r="H84" s="61"/>
      <c r="I84" s="16" t="s">
        <v>35</v>
      </c>
      <c r="J84" s="17">
        <f t="shared" si="30"/>
        <v>113653652.00999999</v>
      </c>
      <c r="K84" s="25">
        <v>6828335.1900000004</v>
      </c>
      <c r="L84" s="17">
        <v>16224928.039999999</v>
      </c>
      <c r="M84" s="18">
        <v>21659865.920000002</v>
      </c>
      <c r="N84" s="19">
        <v>23495929.239999998</v>
      </c>
      <c r="O84" s="18">
        <v>23495929.239999998</v>
      </c>
      <c r="P84" s="18">
        <v>21948664.379999999</v>
      </c>
      <c r="Q84" s="47"/>
      <c r="R84" s="47"/>
      <c r="S84" s="47"/>
      <c r="T84" s="47"/>
      <c r="U84" s="64"/>
      <c r="V84" s="64"/>
      <c r="W84" s="64"/>
      <c r="X84" s="47"/>
      <c r="Y84" s="47"/>
    </row>
    <row r="85" spans="1:25" ht="34.9" customHeight="1" x14ac:dyDescent="0.25">
      <c r="A85" s="47"/>
      <c r="B85" s="47"/>
      <c r="C85" s="58"/>
      <c r="D85" s="58"/>
      <c r="E85" s="58"/>
      <c r="F85" s="61"/>
      <c r="G85" s="61"/>
      <c r="H85" s="61"/>
      <c r="I85" s="16" t="s">
        <v>36</v>
      </c>
      <c r="J85" s="17">
        <f t="shared" si="30"/>
        <v>15517586.890000001</v>
      </c>
      <c r="K85" s="25">
        <v>1111589.45</v>
      </c>
      <c r="L85" s="17">
        <v>2641267.36</v>
      </c>
      <c r="M85" s="18">
        <v>2677062.08</v>
      </c>
      <c r="N85" s="19">
        <v>2903991.26</v>
      </c>
      <c r="O85" s="18">
        <v>2903991.2600000016</v>
      </c>
      <c r="P85" s="18">
        <v>3279685.4800000004</v>
      </c>
      <c r="Q85" s="47"/>
      <c r="R85" s="47"/>
      <c r="S85" s="47"/>
      <c r="T85" s="47"/>
      <c r="U85" s="64"/>
      <c r="V85" s="64"/>
      <c r="W85" s="64"/>
      <c r="X85" s="47"/>
      <c r="Y85" s="47"/>
    </row>
    <row r="86" spans="1:25" ht="50.45" customHeight="1" x14ac:dyDescent="0.25">
      <c r="A86" s="47"/>
      <c r="B86" s="47"/>
      <c r="C86" s="59"/>
      <c r="D86" s="59"/>
      <c r="E86" s="59"/>
      <c r="F86" s="62"/>
      <c r="G86" s="62"/>
      <c r="H86" s="62"/>
      <c r="I86" s="16" t="s">
        <v>37</v>
      </c>
      <c r="J86" s="17">
        <f t="shared" si="30"/>
        <v>6860147.8700000001</v>
      </c>
      <c r="K86" s="25">
        <v>417890.77</v>
      </c>
      <c r="L86" s="17">
        <v>992957.65</v>
      </c>
      <c r="M86" s="18">
        <v>1280890.95</v>
      </c>
      <c r="N86" s="19">
        <v>1389469.5</v>
      </c>
      <c r="O86" s="18">
        <v>1389469.5</v>
      </c>
      <c r="P86" s="18">
        <v>1389469.5</v>
      </c>
      <c r="Q86" s="47"/>
      <c r="R86" s="47"/>
      <c r="S86" s="47"/>
      <c r="T86" s="47"/>
      <c r="U86" s="64"/>
      <c r="V86" s="64"/>
      <c r="W86" s="64"/>
      <c r="X86" s="47"/>
      <c r="Y86" s="47"/>
    </row>
    <row r="87" spans="1:25" ht="27" customHeight="1" x14ac:dyDescent="0.25">
      <c r="A87" s="47" t="s">
        <v>100</v>
      </c>
      <c r="B87" s="47" t="s">
        <v>101</v>
      </c>
      <c r="C87" s="47">
        <v>2020</v>
      </c>
      <c r="D87" s="47">
        <v>2025</v>
      </c>
      <c r="E87" s="47" t="s">
        <v>32</v>
      </c>
      <c r="F87" s="80" t="s">
        <v>40</v>
      </c>
      <c r="G87" s="80" t="s">
        <v>51</v>
      </c>
      <c r="H87" s="80" t="s">
        <v>33</v>
      </c>
      <c r="I87" s="16" t="s">
        <v>34</v>
      </c>
      <c r="J87" s="17">
        <f>SUM(K87:P87)</f>
        <v>121251354</v>
      </c>
      <c r="K87" s="17">
        <f>K88+K89+K90</f>
        <v>7696122</v>
      </c>
      <c r="L87" s="17">
        <f t="shared" ref="L87:P87" si="34">L88+L89+L90</f>
        <v>21920472</v>
      </c>
      <c r="M87" s="18">
        <f t="shared" si="34"/>
        <v>23178204</v>
      </c>
      <c r="N87" s="19">
        <f t="shared" si="34"/>
        <v>22818852</v>
      </c>
      <c r="O87" s="18">
        <f t="shared" si="34"/>
        <v>22818852</v>
      </c>
      <c r="P87" s="18">
        <f t="shared" si="34"/>
        <v>22818852</v>
      </c>
      <c r="Q87" s="57" t="s">
        <v>102</v>
      </c>
      <c r="R87" s="47" t="s">
        <v>43</v>
      </c>
      <c r="S87" s="57" t="s">
        <v>33</v>
      </c>
      <c r="T87" s="57">
        <v>100</v>
      </c>
      <c r="U87" s="67">
        <v>100</v>
      </c>
      <c r="V87" s="67">
        <v>100</v>
      </c>
      <c r="W87" s="67">
        <v>100</v>
      </c>
      <c r="X87" s="67">
        <v>100</v>
      </c>
      <c r="Y87" s="57">
        <v>0</v>
      </c>
    </row>
    <row r="88" spans="1:25" ht="36.6" customHeight="1" x14ac:dyDescent="0.25">
      <c r="A88" s="47"/>
      <c r="B88" s="47"/>
      <c r="C88" s="47"/>
      <c r="D88" s="47"/>
      <c r="E88" s="47"/>
      <c r="F88" s="80"/>
      <c r="G88" s="80"/>
      <c r="H88" s="80"/>
      <c r="I88" s="16" t="s">
        <v>35</v>
      </c>
      <c r="J88" s="17">
        <f t="shared" si="30"/>
        <v>121251354</v>
      </c>
      <c r="K88" s="17">
        <v>7696122</v>
      </c>
      <c r="L88" s="17">
        <v>21920472</v>
      </c>
      <c r="M88" s="18">
        <v>23178204</v>
      </c>
      <c r="N88" s="19">
        <v>22818852</v>
      </c>
      <c r="O88" s="18">
        <v>22818852</v>
      </c>
      <c r="P88" s="18">
        <v>22818852</v>
      </c>
      <c r="Q88" s="58"/>
      <c r="R88" s="47"/>
      <c r="S88" s="58"/>
      <c r="T88" s="58"/>
      <c r="U88" s="68"/>
      <c r="V88" s="68"/>
      <c r="W88" s="68"/>
      <c r="X88" s="68"/>
      <c r="Y88" s="58"/>
    </row>
    <row r="89" spans="1:25" ht="34.9" customHeight="1" x14ac:dyDescent="0.25">
      <c r="A89" s="47"/>
      <c r="B89" s="47"/>
      <c r="C89" s="47"/>
      <c r="D89" s="47"/>
      <c r="E89" s="47"/>
      <c r="F89" s="80"/>
      <c r="G89" s="80"/>
      <c r="H89" s="80"/>
      <c r="I89" s="16" t="s">
        <v>36</v>
      </c>
      <c r="J89" s="17">
        <f t="shared" si="30"/>
        <v>0</v>
      </c>
      <c r="K89" s="17">
        <v>0</v>
      </c>
      <c r="L89" s="17">
        <v>0</v>
      </c>
      <c r="M89" s="18">
        <v>0</v>
      </c>
      <c r="N89" s="19">
        <v>0</v>
      </c>
      <c r="O89" s="18">
        <v>0</v>
      </c>
      <c r="P89" s="18">
        <v>0</v>
      </c>
      <c r="Q89" s="58"/>
      <c r="R89" s="47"/>
      <c r="S89" s="58"/>
      <c r="T89" s="58"/>
      <c r="U89" s="68"/>
      <c r="V89" s="68"/>
      <c r="W89" s="68"/>
      <c r="X89" s="68"/>
      <c r="Y89" s="58"/>
    </row>
    <row r="90" spans="1:25" ht="58.9" customHeight="1" x14ac:dyDescent="0.25">
      <c r="A90" s="47"/>
      <c r="B90" s="47"/>
      <c r="C90" s="47"/>
      <c r="D90" s="47"/>
      <c r="E90" s="47"/>
      <c r="F90" s="80"/>
      <c r="G90" s="80"/>
      <c r="H90" s="80"/>
      <c r="I90" s="16" t="s">
        <v>37</v>
      </c>
      <c r="J90" s="17">
        <f t="shared" si="30"/>
        <v>0</v>
      </c>
      <c r="K90" s="17">
        <v>0</v>
      </c>
      <c r="L90" s="17">
        <v>0</v>
      </c>
      <c r="M90" s="18">
        <v>0</v>
      </c>
      <c r="N90" s="19">
        <v>0</v>
      </c>
      <c r="O90" s="18">
        <v>0</v>
      </c>
      <c r="P90" s="18">
        <v>0</v>
      </c>
      <c r="Q90" s="59"/>
      <c r="R90" s="47"/>
      <c r="S90" s="59"/>
      <c r="T90" s="59"/>
      <c r="U90" s="69"/>
      <c r="V90" s="69"/>
      <c r="W90" s="69"/>
      <c r="X90" s="69"/>
      <c r="Y90" s="59"/>
    </row>
    <row r="91" spans="1:25" ht="23.45" customHeight="1" x14ac:dyDescent="0.25">
      <c r="A91" s="47" t="s">
        <v>103</v>
      </c>
      <c r="B91" s="47" t="s">
        <v>104</v>
      </c>
      <c r="C91" s="47">
        <v>2020</v>
      </c>
      <c r="D91" s="47">
        <v>2025</v>
      </c>
      <c r="E91" s="47" t="s">
        <v>32</v>
      </c>
      <c r="F91" s="80" t="s">
        <v>40</v>
      </c>
      <c r="G91" s="80" t="s">
        <v>51</v>
      </c>
      <c r="H91" s="80" t="s">
        <v>33</v>
      </c>
      <c r="I91" s="16" t="s">
        <v>34</v>
      </c>
      <c r="J91" s="17">
        <f t="shared" si="30"/>
        <v>15629861.34</v>
      </c>
      <c r="K91" s="17">
        <f>K92+K93+K94</f>
        <v>564320.76</v>
      </c>
      <c r="L91" s="17">
        <f t="shared" ref="L91:P91" si="35">L92+L93+L94</f>
        <v>2281267.66</v>
      </c>
      <c r="M91" s="18">
        <f t="shared" si="35"/>
        <v>2775522.92</v>
      </c>
      <c r="N91" s="19">
        <f t="shared" si="35"/>
        <v>3336250</v>
      </c>
      <c r="O91" s="18">
        <f t="shared" si="35"/>
        <v>3336250</v>
      </c>
      <c r="P91" s="18">
        <f t="shared" si="35"/>
        <v>3336250</v>
      </c>
      <c r="Q91" s="47" t="s">
        <v>105</v>
      </c>
      <c r="R91" s="47" t="s">
        <v>43</v>
      </c>
      <c r="S91" s="57" t="s">
        <v>33</v>
      </c>
      <c r="T91" s="57">
        <v>100</v>
      </c>
      <c r="U91" s="67">
        <v>100</v>
      </c>
      <c r="V91" s="67">
        <v>100</v>
      </c>
      <c r="W91" s="67">
        <v>100</v>
      </c>
      <c r="X91" s="67">
        <v>100</v>
      </c>
      <c r="Y91" s="57">
        <v>0</v>
      </c>
    </row>
    <row r="92" spans="1:25" ht="44.45" customHeight="1" x14ac:dyDescent="0.25">
      <c r="A92" s="47"/>
      <c r="B92" s="47"/>
      <c r="C92" s="47"/>
      <c r="D92" s="47"/>
      <c r="E92" s="47"/>
      <c r="F92" s="80"/>
      <c r="G92" s="80"/>
      <c r="H92" s="80"/>
      <c r="I92" s="16" t="s">
        <v>35</v>
      </c>
      <c r="J92" s="17">
        <f t="shared" si="30"/>
        <v>0</v>
      </c>
      <c r="K92" s="17">
        <v>0</v>
      </c>
      <c r="L92" s="17">
        <v>0</v>
      </c>
      <c r="M92" s="18">
        <v>0</v>
      </c>
      <c r="N92" s="19">
        <v>0</v>
      </c>
      <c r="O92" s="18">
        <v>0</v>
      </c>
      <c r="P92" s="18">
        <v>0</v>
      </c>
      <c r="Q92" s="47"/>
      <c r="R92" s="47"/>
      <c r="S92" s="58"/>
      <c r="T92" s="58"/>
      <c r="U92" s="68"/>
      <c r="V92" s="68"/>
      <c r="W92" s="68"/>
      <c r="X92" s="68"/>
      <c r="Y92" s="58"/>
    </row>
    <row r="93" spans="1:25" ht="32.450000000000003" customHeight="1" x14ac:dyDescent="0.25">
      <c r="A93" s="47"/>
      <c r="B93" s="47"/>
      <c r="C93" s="47"/>
      <c r="D93" s="47"/>
      <c r="E93" s="47"/>
      <c r="F93" s="80"/>
      <c r="G93" s="80"/>
      <c r="H93" s="80"/>
      <c r="I93" s="16" t="s">
        <v>36</v>
      </c>
      <c r="J93" s="17">
        <f t="shared" si="30"/>
        <v>0</v>
      </c>
      <c r="K93" s="17">
        <v>0</v>
      </c>
      <c r="L93" s="17">
        <v>0</v>
      </c>
      <c r="M93" s="18">
        <v>0</v>
      </c>
      <c r="N93" s="19">
        <v>0</v>
      </c>
      <c r="O93" s="18">
        <v>0</v>
      </c>
      <c r="P93" s="18">
        <v>0</v>
      </c>
      <c r="Q93" s="47"/>
      <c r="R93" s="47"/>
      <c r="S93" s="58"/>
      <c r="T93" s="58"/>
      <c r="U93" s="68"/>
      <c r="V93" s="68"/>
      <c r="W93" s="68"/>
      <c r="X93" s="68"/>
      <c r="Y93" s="58"/>
    </row>
    <row r="94" spans="1:25" ht="56.45" customHeight="1" x14ac:dyDescent="0.25">
      <c r="A94" s="47"/>
      <c r="B94" s="47"/>
      <c r="C94" s="47"/>
      <c r="D94" s="47"/>
      <c r="E94" s="47"/>
      <c r="F94" s="80"/>
      <c r="G94" s="80"/>
      <c r="H94" s="80"/>
      <c r="I94" s="16" t="s">
        <v>37</v>
      </c>
      <c r="J94" s="17">
        <f t="shared" si="30"/>
        <v>15629861.34</v>
      </c>
      <c r="K94" s="17">
        <v>564320.76</v>
      </c>
      <c r="L94" s="17">
        <v>2281267.66</v>
      </c>
      <c r="M94" s="18">
        <v>2775522.92</v>
      </c>
      <c r="N94" s="19">
        <v>3336250</v>
      </c>
      <c r="O94" s="18">
        <v>3336250</v>
      </c>
      <c r="P94" s="18">
        <v>3336250</v>
      </c>
      <c r="Q94" s="47"/>
      <c r="R94" s="47"/>
      <c r="S94" s="59"/>
      <c r="T94" s="59"/>
      <c r="U94" s="69"/>
      <c r="V94" s="69"/>
      <c r="W94" s="69"/>
      <c r="X94" s="69"/>
      <c r="Y94" s="59"/>
    </row>
    <row r="95" spans="1:25" ht="18" customHeight="1" x14ac:dyDescent="0.25">
      <c r="A95" s="50" t="s">
        <v>106</v>
      </c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2"/>
    </row>
    <row r="96" spans="1:25" ht="27" customHeight="1" x14ac:dyDescent="0.25">
      <c r="A96" s="81" t="s">
        <v>107</v>
      </c>
      <c r="B96" s="57" t="s">
        <v>108</v>
      </c>
      <c r="C96" s="57">
        <v>2020</v>
      </c>
      <c r="D96" s="57">
        <v>2025</v>
      </c>
      <c r="E96" s="57" t="s">
        <v>32</v>
      </c>
      <c r="F96" s="60" t="s">
        <v>33</v>
      </c>
      <c r="G96" s="60" t="s">
        <v>33</v>
      </c>
      <c r="H96" s="60" t="s">
        <v>33</v>
      </c>
      <c r="I96" s="16" t="s">
        <v>34</v>
      </c>
      <c r="J96" s="17">
        <f>SUM(K96:P96)</f>
        <v>0</v>
      </c>
      <c r="K96" s="17">
        <f>K97+K98+K99</f>
        <v>0</v>
      </c>
      <c r="L96" s="17">
        <f t="shared" ref="L96:P96" si="36">L97+L98+L99</f>
        <v>0</v>
      </c>
      <c r="M96" s="18">
        <f t="shared" si="36"/>
        <v>0</v>
      </c>
      <c r="N96" s="19">
        <f t="shared" si="36"/>
        <v>0</v>
      </c>
      <c r="O96" s="18">
        <f t="shared" si="36"/>
        <v>0</v>
      </c>
      <c r="P96" s="18">
        <f t="shared" si="36"/>
        <v>0</v>
      </c>
      <c r="Q96" s="57" t="s">
        <v>33</v>
      </c>
      <c r="R96" s="57" t="s">
        <v>33</v>
      </c>
      <c r="S96" s="57" t="s">
        <v>33</v>
      </c>
      <c r="T96" s="57" t="s">
        <v>33</v>
      </c>
      <c r="U96" s="57" t="s">
        <v>33</v>
      </c>
      <c r="V96" s="57" t="s">
        <v>33</v>
      </c>
      <c r="W96" s="57" t="s">
        <v>33</v>
      </c>
      <c r="X96" s="57" t="s">
        <v>33</v>
      </c>
      <c r="Y96" s="57" t="s">
        <v>33</v>
      </c>
    </row>
    <row r="97" spans="1:25" ht="40.15" customHeight="1" x14ac:dyDescent="0.25">
      <c r="A97" s="82"/>
      <c r="B97" s="58"/>
      <c r="C97" s="58"/>
      <c r="D97" s="58"/>
      <c r="E97" s="58"/>
      <c r="F97" s="61"/>
      <c r="G97" s="61"/>
      <c r="H97" s="61"/>
      <c r="I97" s="16" t="s">
        <v>35</v>
      </c>
      <c r="J97" s="17">
        <f t="shared" ref="J97:J119" si="37">SUM(K97:P97)</f>
        <v>0</v>
      </c>
      <c r="K97" s="17">
        <f>K101+K109+K113</f>
        <v>0</v>
      </c>
      <c r="L97" s="17">
        <f t="shared" ref="L97:P99" si="38">L101+L109+L113</f>
        <v>0</v>
      </c>
      <c r="M97" s="18">
        <f t="shared" si="38"/>
        <v>0</v>
      </c>
      <c r="N97" s="19">
        <f t="shared" si="38"/>
        <v>0</v>
      </c>
      <c r="O97" s="18">
        <f t="shared" si="38"/>
        <v>0</v>
      </c>
      <c r="P97" s="18">
        <f t="shared" si="38"/>
        <v>0</v>
      </c>
      <c r="Q97" s="58"/>
      <c r="R97" s="58"/>
      <c r="S97" s="58"/>
      <c r="T97" s="58"/>
      <c r="U97" s="58"/>
      <c r="V97" s="58"/>
      <c r="W97" s="58"/>
      <c r="X97" s="58"/>
      <c r="Y97" s="58"/>
    </row>
    <row r="98" spans="1:25" ht="32.450000000000003" customHeight="1" x14ac:dyDescent="0.25">
      <c r="A98" s="82"/>
      <c r="B98" s="58"/>
      <c r="C98" s="58"/>
      <c r="D98" s="58"/>
      <c r="E98" s="58"/>
      <c r="F98" s="61"/>
      <c r="G98" s="61"/>
      <c r="H98" s="61"/>
      <c r="I98" s="16" t="s">
        <v>36</v>
      </c>
      <c r="J98" s="17">
        <f t="shared" si="37"/>
        <v>0</v>
      </c>
      <c r="K98" s="17">
        <f>K102+K110+K114</f>
        <v>0</v>
      </c>
      <c r="L98" s="17">
        <f t="shared" si="38"/>
        <v>0</v>
      </c>
      <c r="M98" s="18">
        <f t="shared" si="38"/>
        <v>0</v>
      </c>
      <c r="N98" s="19">
        <f t="shared" si="38"/>
        <v>0</v>
      </c>
      <c r="O98" s="18">
        <f t="shared" si="38"/>
        <v>0</v>
      </c>
      <c r="P98" s="18">
        <f t="shared" si="38"/>
        <v>0</v>
      </c>
      <c r="Q98" s="58"/>
      <c r="R98" s="58"/>
      <c r="S98" s="58"/>
      <c r="T98" s="58"/>
      <c r="U98" s="58"/>
      <c r="V98" s="58"/>
      <c r="W98" s="58"/>
      <c r="X98" s="58"/>
      <c r="Y98" s="58"/>
    </row>
    <row r="99" spans="1:25" ht="60.6" customHeight="1" x14ac:dyDescent="0.25">
      <c r="A99" s="59"/>
      <c r="B99" s="59"/>
      <c r="C99" s="59"/>
      <c r="D99" s="59"/>
      <c r="E99" s="59"/>
      <c r="F99" s="62"/>
      <c r="G99" s="62"/>
      <c r="H99" s="62"/>
      <c r="I99" s="16" t="s">
        <v>37</v>
      </c>
      <c r="J99" s="17">
        <f t="shared" si="37"/>
        <v>0</v>
      </c>
      <c r="K99" s="17">
        <f>K103+K111+K115</f>
        <v>0</v>
      </c>
      <c r="L99" s="17">
        <f t="shared" si="38"/>
        <v>0</v>
      </c>
      <c r="M99" s="18">
        <f t="shared" si="38"/>
        <v>0</v>
      </c>
      <c r="N99" s="19">
        <f t="shared" si="38"/>
        <v>0</v>
      </c>
      <c r="O99" s="18">
        <f t="shared" si="38"/>
        <v>0</v>
      </c>
      <c r="P99" s="18">
        <f t="shared" si="38"/>
        <v>0</v>
      </c>
      <c r="Q99" s="59"/>
      <c r="R99" s="59"/>
      <c r="S99" s="59"/>
      <c r="T99" s="59"/>
      <c r="U99" s="59"/>
      <c r="V99" s="59"/>
      <c r="W99" s="59"/>
      <c r="X99" s="59"/>
      <c r="Y99" s="59"/>
    </row>
    <row r="100" spans="1:25" ht="21" customHeight="1" x14ac:dyDescent="0.25">
      <c r="A100" s="81" t="s">
        <v>109</v>
      </c>
      <c r="B100" s="57" t="s">
        <v>110</v>
      </c>
      <c r="C100" s="57">
        <v>2020</v>
      </c>
      <c r="D100" s="57">
        <v>2025</v>
      </c>
      <c r="E100" s="57" t="s">
        <v>32</v>
      </c>
      <c r="F100" s="60" t="s">
        <v>33</v>
      </c>
      <c r="G100" s="60" t="s">
        <v>33</v>
      </c>
      <c r="H100" s="57" t="s">
        <v>33</v>
      </c>
      <c r="I100" s="20" t="s">
        <v>34</v>
      </c>
      <c r="J100" s="17">
        <f t="shared" si="37"/>
        <v>0</v>
      </c>
      <c r="K100" s="17">
        <f>K101+K102+K103</f>
        <v>0</v>
      </c>
      <c r="L100" s="17">
        <f t="shared" ref="L100:P100" si="39">L101+L102+L103</f>
        <v>0</v>
      </c>
      <c r="M100" s="18">
        <f t="shared" si="39"/>
        <v>0</v>
      </c>
      <c r="N100" s="19">
        <f t="shared" si="39"/>
        <v>0</v>
      </c>
      <c r="O100" s="18">
        <f t="shared" si="39"/>
        <v>0</v>
      </c>
      <c r="P100" s="18">
        <f t="shared" si="39"/>
        <v>0</v>
      </c>
      <c r="Q100" s="57" t="s">
        <v>111</v>
      </c>
      <c r="R100" s="57" t="s">
        <v>43</v>
      </c>
      <c r="S100" s="57" t="s">
        <v>33</v>
      </c>
      <c r="T100" s="57">
        <v>95.3</v>
      </c>
      <c r="U100" s="67">
        <v>90.6</v>
      </c>
      <c r="V100" s="67">
        <v>91</v>
      </c>
      <c r="W100" s="67">
        <v>91</v>
      </c>
      <c r="X100" s="67">
        <v>95</v>
      </c>
      <c r="Y100" s="67">
        <v>95</v>
      </c>
    </row>
    <row r="101" spans="1:25" ht="40.9" customHeight="1" x14ac:dyDescent="0.25">
      <c r="A101" s="82"/>
      <c r="B101" s="58"/>
      <c r="C101" s="58"/>
      <c r="D101" s="58"/>
      <c r="E101" s="58"/>
      <c r="F101" s="61"/>
      <c r="G101" s="61"/>
      <c r="H101" s="58"/>
      <c r="I101" s="20" t="s">
        <v>35</v>
      </c>
      <c r="J101" s="17">
        <f t="shared" si="37"/>
        <v>0</v>
      </c>
      <c r="K101" s="17">
        <v>0</v>
      </c>
      <c r="L101" s="17">
        <v>0</v>
      </c>
      <c r="M101" s="18">
        <v>0</v>
      </c>
      <c r="N101" s="19">
        <v>0</v>
      </c>
      <c r="O101" s="18">
        <v>0</v>
      </c>
      <c r="P101" s="18">
        <v>0</v>
      </c>
      <c r="Q101" s="58"/>
      <c r="R101" s="58"/>
      <c r="S101" s="58"/>
      <c r="T101" s="58"/>
      <c r="U101" s="68"/>
      <c r="V101" s="68"/>
      <c r="W101" s="68"/>
      <c r="X101" s="68"/>
      <c r="Y101" s="68"/>
    </row>
    <row r="102" spans="1:25" ht="32.450000000000003" customHeight="1" x14ac:dyDescent="0.25">
      <c r="A102" s="82"/>
      <c r="B102" s="58"/>
      <c r="C102" s="58"/>
      <c r="D102" s="58"/>
      <c r="E102" s="58"/>
      <c r="F102" s="61"/>
      <c r="G102" s="61"/>
      <c r="H102" s="58"/>
      <c r="I102" s="20" t="s">
        <v>36</v>
      </c>
      <c r="J102" s="17">
        <f t="shared" si="37"/>
        <v>0</v>
      </c>
      <c r="K102" s="17">
        <v>0</v>
      </c>
      <c r="L102" s="17">
        <v>0</v>
      </c>
      <c r="M102" s="18">
        <v>0</v>
      </c>
      <c r="N102" s="19">
        <v>0</v>
      </c>
      <c r="O102" s="18">
        <v>0</v>
      </c>
      <c r="P102" s="18">
        <v>0</v>
      </c>
      <c r="Q102" s="58"/>
      <c r="R102" s="58"/>
      <c r="S102" s="58"/>
      <c r="T102" s="58"/>
      <c r="U102" s="68"/>
      <c r="V102" s="68"/>
      <c r="W102" s="68"/>
      <c r="X102" s="68"/>
      <c r="Y102" s="68"/>
    </row>
    <row r="103" spans="1:25" ht="31.15" customHeight="1" x14ac:dyDescent="0.25">
      <c r="A103" s="59"/>
      <c r="B103" s="59"/>
      <c r="C103" s="59"/>
      <c r="D103" s="59"/>
      <c r="E103" s="59"/>
      <c r="F103" s="62"/>
      <c r="G103" s="62"/>
      <c r="H103" s="59"/>
      <c r="I103" s="16" t="s">
        <v>37</v>
      </c>
      <c r="J103" s="17">
        <f t="shared" si="37"/>
        <v>0</v>
      </c>
      <c r="K103" s="17">
        <v>0</v>
      </c>
      <c r="L103" s="17">
        <v>0</v>
      </c>
      <c r="M103" s="18">
        <v>0</v>
      </c>
      <c r="N103" s="19">
        <v>0</v>
      </c>
      <c r="O103" s="18">
        <v>0</v>
      </c>
      <c r="P103" s="18">
        <v>0</v>
      </c>
      <c r="Q103" s="59"/>
      <c r="R103" s="59"/>
      <c r="S103" s="59"/>
      <c r="T103" s="59"/>
      <c r="U103" s="69"/>
      <c r="V103" s="69"/>
      <c r="W103" s="69"/>
      <c r="X103" s="69"/>
      <c r="Y103" s="69"/>
    </row>
    <row r="104" spans="1:25" ht="22.15" customHeight="1" x14ac:dyDescent="0.25">
      <c r="A104" s="67" t="s">
        <v>112</v>
      </c>
      <c r="B104" s="57" t="s">
        <v>113</v>
      </c>
      <c r="C104" s="67">
        <v>2020</v>
      </c>
      <c r="D104" s="67">
        <v>2025</v>
      </c>
      <c r="E104" s="67" t="s">
        <v>32</v>
      </c>
      <c r="F104" s="83" t="s">
        <v>33</v>
      </c>
      <c r="G104" s="83" t="s">
        <v>33</v>
      </c>
      <c r="H104" s="67" t="s">
        <v>33</v>
      </c>
      <c r="I104" s="16" t="s">
        <v>34</v>
      </c>
      <c r="J104" s="17">
        <f t="shared" si="37"/>
        <v>0</v>
      </c>
      <c r="K104" s="17">
        <f>K105+K106+K107</f>
        <v>0</v>
      </c>
      <c r="L104" s="17">
        <f t="shared" ref="L104:P104" si="40">L105+L106+L107</f>
        <v>0</v>
      </c>
      <c r="M104" s="18">
        <f t="shared" si="40"/>
        <v>0</v>
      </c>
      <c r="N104" s="19">
        <f t="shared" si="40"/>
        <v>0</v>
      </c>
      <c r="O104" s="18">
        <f t="shared" si="40"/>
        <v>0</v>
      </c>
      <c r="P104" s="18">
        <f t="shared" si="40"/>
        <v>0</v>
      </c>
      <c r="Q104" s="57" t="s">
        <v>33</v>
      </c>
      <c r="R104" s="57" t="s">
        <v>33</v>
      </c>
      <c r="S104" s="57" t="s">
        <v>33</v>
      </c>
      <c r="T104" s="57" t="s">
        <v>33</v>
      </c>
      <c r="U104" s="57" t="s">
        <v>33</v>
      </c>
      <c r="V104" s="57" t="s">
        <v>33</v>
      </c>
      <c r="W104" s="57" t="s">
        <v>33</v>
      </c>
      <c r="X104" s="57" t="s">
        <v>33</v>
      </c>
      <c r="Y104" s="57" t="s">
        <v>33</v>
      </c>
    </row>
    <row r="105" spans="1:25" ht="41.45" customHeight="1" x14ac:dyDescent="0.25">
      <c r="A105" s="68"/>
      <c r="B105" s="58"/>
      <c r="C105" s="68"/>
      <c r="D105" s="68"/>
      <c r="E105" s="68"/>
      <c r="F105" s="84"/>
      <c r="G105" s="84"/>
      <c r="H105" s="68"/>
      <c r="I105" s="16" t="s">
        <v>35</v>
      </c>
      <c r="J105" s="17">
        <f t="shared" si="37"/>
        <v>0</v>
      </c>
      <c r="K105" s="17">
        <v>0</v>
      </c>
      <c r="L105" s="17">
        <v>0</v>
      </c>
      <c r="M105" s="18">
        <v>0</v>
      </c>
      <c r="N105" s="19">
        <v>0</v>
      </c>
      <c r="O105" s="18">
        <v>0</v>
      </c>
      <c r="P105" s="18">
        <v>0</v>
      </c>
      <c r="Q105" s="58"/>
      <c r="R105" s="58"/>
      <c r="S105" s="58"/>
      <c r="T105" s="58"/>
      <c r="U105" s="58"/>
      <c r="V105" s="58"/>
      <c r="W105" s="58"/>
      <c r="X105" s="58"/>
      <c r="Y105" s="58"/>
    </row>
    <row r="106" spans="1:25" ht="34.9" customHeight="1" x14ac:dyDescent="0.25">
      <c r="A106" s="68"/>
      <c r="B106" s="58"/>
      <c r="C106" s="68"/>
      <c r="D106" s="68"/>
      <c r="E106" s="68"/>
      <c r="F106" s="84"/>
      <c r="G106" s="84"/>
      <c r="H106" s="68"/>
      <c r="I106" s="16" t="s">
        <v>36</v>
      </c>
      <c r="J106" s="17">
        <f t="shared" si="37"/>
        <v>0</v>
      </c>
      <c r="K106" s="17">
        <v>0</v>
      </c>
      <c r="L106" s="17">
        <v>0</v>
      </c>
      <c r="M106" s="18">
        <v>0</v>
      </c>
      <c r="N106" s="19">
        <v>0</v>
      </c>
      <c r="O106" s="18">
        <v>0</v>
      </c>
      <c r="P106" s="18">
        <v>0</v>
      </c>
      <c r="Q106" s="58"/>
      <c r="R106" s="58"/>
      <c r="S106" s="58"/>
      <c r="T106" s="58"/>
      <c r="U106" s="58"/>
      <c r="V106" s="58"/>
      <c r="W106" s="58"/>
      <c r="X106" s="58"/>
      <c r="Y106" s="58"/>
    </row>
    <row r="107" spans="1:25" ht="40.15" customHeight="1" x14ac:dyDescent="0.25">
      <c r="A107" s="69"/>
      <c r="B107" s="59"/>
      <c r="C107" s="69"/>
      <c r="D107" s="69"/>
      <c r="E107" s="69"/>
      <c r="F107" s="85"/>
      <c r="G107" s="85"/>
      <c r="H107" s="69"/>
      <c r="I107" s="16" t="s">
        <v>37</v>
      </c>
      <c r="J107" s="17">
        <f t="shared" si="37"/>
        <v>0</v>
      </c>
      <c r="K107" s="17">
        <v>0</v>
      </c>
      <c r="L107" s="17">
        <v>0</v>
      </c>
      <c r="M107" s="18">
        <v>0</v>
      </c>
      <c r="N107" s="19">
        <v>0</v>
      </c>
      <c r="O107" s="18">
        <v>0</v>
      </c>
      <c r="P107" s="18">
        <v>0</v>
      </c>
      <c r="Q107" s="59"/>
      <c r="R107" s="59"/>
      <c r="S107" s="59"/>
      <c r="T107" s="59"/>
      <c r="U107" s="59"/>
      <c r="V107" s="59"/>
      <c r="W107" s="59"/>
      <c r="X107" s="59"/>
      <c r="Y107" s="59"/>
    </row>
    <row r="108" spans="1:25" ht="24.6" customHeight="1" x14ac:dyDescent="0.25">
      <c r="A108" s="83" t="s">
        <v>114</v>
      </c>
      <c r="B108" s="57" t="s">
        <v>115</v>
      </c>
      <c r="C108" s="67">
        <v>2020</v>
      </c>
      <c r="D108" s="67">
        <v>2025</v>
      </c>
      <c r="E108" s="67" t="s">
        <v>32</v>
      </c>
      <c r="F108" s="83" t="s">
        <v>33</v>
      </c>
      <c r="G108" s="83" t="s">
        <v>33</v>
      </c>
      <c r="H108" s="83" t="s">
        <v>33</v>
      </c>
      <c r="I108" s="28" t="s">
        <v>34</v>
      </c>
      <c r="J108" s="17">
        <f t="shared" si="37"/>
        <v>0</v>
      </c>
      <c r="K108" s="17">
        <f>K109+K110+K111</f>
        <v>0</v>
      </c>
      <c r="L108" s="17">
        <f t="shared" ref="L108:P108" si="41">L109+L110+L111</f>
        <v>0</v>
      </c>
      <c r="M108" s="18">
        <f t="shared" si="41"/>
        <v>0</v>
      </c>
      <c r="N108" s="19">
        <f t="shared" si="41"/>
        <v>0</v>
      </c>
      <c r="O108" s="18">
        <f t="shared" si="41"/>
        <v>0</v>
      </c>
      <c r="P108" s="18">
        <f t="shared" si="41"/>
        <v>0</v>
      </c>
      <c r="Q108" s="57" t="s">
        <v>116</v>
      </c>
      <c r="R108" s="57" t="s">
        <v>43</v>
      </c>
      <c r="S108" s="57">
        <v>50</v>
      </c>
      <c r="T108" s="57" t="s">
        <v>33</v>
      </c>
      <c r="U108" s="57" t="s">
        <v>33</v>
      </c>
      <c r="V108" s="57" t="s">
        <v>33</v>
      </c>
      <c r="W108" s="57" t="s">
        <v>33</v>
      </c>
      <c r="X108" s="57" t="s">
        <v>33</v>
      </c>
      <c r="Y108" s="57">
        <v>50</v>
      </c>
    </row>
    <row r="109" spans="1:25" ht="31.5" x14ac:dyDescent="0.25">
      <c r="A109" s="84"/>
      <c r="B109" s="58"/>
      <c r="C109" s="68"/>
      <c r="D109" s="68"/>
      <c r="E109" s="68"/>
      <c r="F109" s="84"/>
      <c r="G109" s="84"/>
      <c r="H109" s="84"/>
      <c r="I109" s="29" t="s">
        <v>35</v>
      </c>
      <c r="J109" s="17">
        <f t="shared" si="37"/>
        <v>0</v>
      </c>
      <c r="K109" s="17">
        <v>0</v>
      </c>
      <c r="L109" s="17">
        <v>0</v>
      </c>
      <c r="M109" s="18">
        <v>0</v>
      </c>
      <c r="N109" s="19">
        <v>0</v>
      </c>
      <c r="O109" s="18">
        <v>0</v>
      </c>
      <c r="P109" s="18">
        <v>0</v>
      </c>
      <c r="Q109" s="58"/>
      <c r="R109" s="58"/>
      <c r="S109" s="58"/>
      <c r="T109" s="58"/>
      <c r="U109" s="58"/>
      <c r="V109" s="58"/>
      <c r="W109" s="58"/>
      <c r="X109" s="58"/>
      <c r="Y109" s="58"/>
    </row>
    <row r="110" spans="1:25" ht="31.5" x14ac:dyDescent="0.25">
      <c r="A110" s="84"/>
      <c r="B110" s="58"/>
      <c r="C110" s="68"/>
      <c r="D110" s="68"/>
      <c r="E110" s="68"/>
      <c r="F110" s="84"/>
      <c r="G110" s="84"/>
      <c r="H110" s="84"/>
      <c r="I110" s="29" t="s">
        <v>36</v>
      </c>
      <c r="J110" s="17">
        <f t="shared" si="37"/>
        <v>0</v>
      </c>
      <c r="K110" s="17">
        <v>0</v>
      </c>
      <c r="L110" s="17">
        <v>0</v>
      </c>
      <c r="M110" s="18">
        <v>0</v>
      </c>
      <c r="N110" s="19">
        <v>0</v>
      </c>
      <c r="O110" s="18">
        <v>0</v>
      </c>
      <c r="P110" s="18">
        <v>0</v>
      </c>
      <c r="Q110" s="58"/>
      <c r="R110" s="58"/>
      <c r="S110" s="58"/>
      <c r="T110" s="58"/>
      <c r="U110" s="58"/>
      <c r="V110" s="58"/>
      <c r="W110" s="58"/>
      <c r="X110" s="58"/>
      <c r="Y110" s="58"/>
    </row>
    <row r="111" spans="1:25" ht="31.5" x14ac:dyDescent="0.25">
      <c r="A111" s="85"/>
      <c r="B111" s="59"/>
      <c r="C111" s="69"/>
      <c r="D111" s="69"/>
      <c r="E111" s="69"/>
      <c r="F111" s="85"/>
      <c r="G111" s="85"/>
      <c r="H111" s="85"/>
      <c r="I111" s="29" t="s">
        <v>37</v>
      </c>
      <c r="J111" s="17">
        <f t="shared" si="37"/>
        <v>0</v>
      </c>
      <c r="K111" s="17">
        <v>0</v>
      </c>
      <c r="L111" s="17">
        <v>0</v>
      </c>
      <c r="M111" s="18">
        <v>0</v>
      </c>
      <c r="N111" s="19">
        <v>0</v>
      </c>
      <c r="O111" s="18">
        <v>0</v>
      </c>
      <c r="P111" s="18">
        <v>0</v>
      </c>
      <c r="Q111" s="58"/>
      <c r="R111" s="58"/>
      <c r="S111" s="58"/>
      <c r="T111" s="58"/>
      <c r="U111" s="58"/>
      <c r="V111" s="58"/>
      <c r="W111" s="58"/>
      <c r="X111" s="58"/>
      <c r="Y111" s="58"/>
    </row>
    <row r="112" spans="1:25" x14ac:dyDescent="0.25">
      <c r="A112" s="87" t="s">
        <v>117</v>
      </c>
      <c r="B112" s="47" t="s">
        <v>118</v>
      </c>
      <c r="C112" s="64">
        <v>2020</v>
      </c>
      <c r="D112" s="64">
        <v>2025</v>
      </c>
      <c r="E112" s="64" t="s">
        <v>32</v>
      </c>
      <c r="F112" s="86" t="s">
        <v>33</v>
      </c>
      <c r="G112" s="86" t="s">
        <v>33</v>
      </c>
      <c r="H112" s="86" t="s">
        <v>33</v>
      </c>
      <c r="I112" s="29" t="s">
        <v>34</v>
      </c>
      <c r="J112" s="17">
        <f t="shared" si="37"/>
        <v>0</v>
      </c>
      <c r="K112" s="17">
        <f>K113+K114+K115</f>
        <v>0</v>
      </c>
      <c r="L112" s="17">
        <f t="shared" ref="L112:P112" si="42">L113+L114+L115</f>
        <v>0</v>
      </c>
      <c r="M112" s="18">
        <f t="shared" si="42"/>
        <v>0</v>
      </c>
      <c r="N112" s="19">
        <f t="shared" si="42"/>
        <v>0</v>
      </c>
      <c r="O112" s="18">
        <f t="shared" si="42"/>
        <v>0</v>
      </c>
      <c r="P112" s="18">
        <f t="shared" si="42"/>
        <v>0</v>
      </c>
      <c r="Q112" s="58"/>
      <c r="R112" s="58"/>
      <c r="S112" s="58"/>
      <c r="T112" s="58"/>
      <c r="U112" s="58"/>
      <c r="V112" s="58"/>
      <c r="W112" s="58"/>
      <c r="X112" s="58"/>
      <c r="Y112" s="58"/>
    </row>
    <row r="113" spans="1:25" ht="31.5" x14ac:dyDescent="0.25">
      <c r="A113" s="88"/>
      <c r="B113" s="47"/>
      <c r="C113" s="64"/>
      <c r="D113" s="64"/>
      <c r="E113" s="64"/>
      <c r="F113" s="86"/>
      <c r="G113" s="86"/>
      <c r="H113" s="86"/>
      <c r="I113" s="29" t="s">
        <v>35</v>
      </c>
      <c r="J113" s="17">
        <f t="shared" si="37"/>
        <v>0</v>
      </c>
      <c r="K113" s="17">
        <v>0</v>
      </c>
      <c r="L113" s="17">
        <v>0</v>
      </c>
      <c r="M113" s="18">
        <v>0</v>
      </c>
      <c r="N113" s="19">
        <v>0</v>
      </c>
      <c r="O113" s="18">
        <v>0</v>
      </c>
      <c r="P113" s="18">
        <v>0</v>
      </c>
      <c r="Q113" s="58"/>
      <c r="R113" s="58"/>
      <c r="S113" s="58"/>
      <c r="T113" s="58"/>
      <c r="U113" s="58"/>
      <c r="V113" s="58"/>
      <c r="W113" s="58"/>
      <c r="X113" s="58"/>
      <c r="Y113" s="58"/>
    </row>
    <row r="114" spans="1:25" ht="31.5" x14ac:dyDescent="0.25">
      <c r="A114" s="88"/>
      <c r="B114" s="47"/>
      <c r="C114" s="64"/>
      <c r="D114" s="64"/>
      <c r="E114" s="64"/>
      <c r="F114" s="86"/>
      <c r="G114" s="86"/>
      <c r="H114" s="86"/>
      <c r="I114" s="29" t="s">
        <v>36</v>
      </c>
      <c r="J114" s="17">
        <f t="shared" si="37"/>
        <v>0</v>
      </c>
      <c r="K114" s="17">
        <v>0</v>
      </c>
      <c r="L114" s="17">
        <v>0</v>
      </c>
      <c r="M114" s="18">
        <v>0</v>
      </c>
      <c r="N114" s="19">
        <v>0</v>
      </c>
      <c r="O114" s="18">
        <v>0</v>
      </c>
      <c r="P114" s="18">
        <v>0</v>
      </c>
      <c r="Q114" s="58"/>
      <c r="R114" s="58"/>
      <c r="S114" s="58"/>
      <c r="T114" s="58"/>
      <c r="U114" s="58"/>
      <c r="V114" s="58"/>
      <c r="W114" s="58"/>
      <c r="X114" s="58"/>
      <c r="Y114" s="58"/>
    </row>
    <row r="115" spans="1:25" ht="31.5" x14ac:dyDescent="0.25">
      <c r="A115" s="89"/>
      <c r="B115" s="47"/>
      <c r="C115" s="64"/>
      <c r="D115" s="64"/>
      <c r="E115" s="64"/>
      <c r="F115" s="86"/>
      <c r="G115" s="86"/>
      <c r="H115" s="86"/>
      <c r="I115" s="29" t="s">
        <v>37</v>
      </c>
      <c r="J115" s="17">
        <f t="shared" si="37"/>
        <v>0</v>
      </c>
      <c r="K115" s="17">
        <v>0</v>
      </c>
      <c r="L115" s="17">
        <v>0</v>
      </c>
      <c r="M115" s="18">
        <v>0</v>
      </c>
      <c r="N115" s="19">
        <v>0</v>
      </c>
      <c r="O115" s="18">
        <v>0</v>
      </c>
      <c r="P115" s="18">
        <v>0</v>
      </c>
      <c r="Q115" s="59"/>
      <c r="R115" s="59"/>
      <c r="S115" s="59"/>
      <c r="T115" s="59"/>
      <c r="U115" s="59"/>
      <c r="V115" s="59"/>
      <c r="W115" s="59"/>
      <c r="X115" s="59"/>
      <c r="Y115" s="59"/>
    </row>
    <row r="116" spans="1:25" x14ac:dyDescent="0.25">
      <c r="A116" s="86" t="s">
        <v>119</v>
      </c>
      <c r="B116" s="47" t="s">
        <v>120</v>
      </c>
      <c r="C116" s="64">
        <v>2020</v>
      </c>
      <c r="D116" s="64">
        <v>2025</v>
      </c>
      <c r="E116" s="64" t="s">
        <v>32</v>
      </c>
      <c r="F116" s="86" t="s">
        <v>33</v>
      </c>
      <c r="G116" s="86" t="s">
        <v>33</v>
      </c>
      <c r="H116" s="86" t="s">
        <v>33</v>
      </c>
      <c r="I116" s="29" t="s">
        <v>34</v>
      </c>
      <c r="J116" s="17">
        <f t="shared" si="37"/>
        <v>0</v>
      </c>
      <c r="K116" s="17">
        <f>K117+K118+K119</f>
        <v>0</v>
      </c>
      <c r="L116" s="17">
        <f t="shared" ref="L116:P116" si="43">L117+L118+L119</f>
        <v>0</v>
      </c>
      <c r="M116" s="18">
        <f t="shared" si="43"/>
        <v>0</v>
      </c>
      <c r="N116" s="19">
        <f t="shared" si="43"/>
        <v>0</v>
      </c>
      <c r="O116" s="18">
        <f t="shared" si="43"/>
        <v>0</v>
      </c>
      <c r="P116" s="18">
        <f t="shared" si="43"/>
        <v>0</v>
      </c>
      <c r="Q116" s="57" t="s">
        <v>33</v>
      </c>
      <c r="R116" s="57" t="s">
        <v>33</v>
      </c>
      <c r="S116" s="57" t="s">
        <v>33</v>
      </c>
      <c r="T116" s="57" t="s">
        <v>33</v>
      </c>
      <c r="U116" s="57" t="s">
        <v>33</v>
      </c>
      <c r="V116" s="57" t="s">
        <v>33</v>
      </c>
      <c r="W116" s="57" t="s">
        <v>33</v>
      </c>
      <c r="X116" s="57" t="s">
        <v>33</v>
      </c>
      <c r="Y116" s="57" t="s">
        <v>33</v>
      </c>
    </row>
    <row r="117" spans="1:25" ht="31.5" x14ac:dyDescent="0.25">
      <c r="A117" s="86"/>
      <c r="B117" s="47"/>
      <c r="C117" s="64"/>
      <c r="D117" s="64"/>
      <c r="E117" s="64"/>
      <c r="F117" s="86"/>
      <c r="G117" s="86"/>
      <c r="H117" s="86"/>
      <c r="I117" s="29" t="s">
        <v>35</v>
      </c>
      <c r="J117" s="17">
        <f t="shared" si="37"/>
        <v>0</v>
      </c>
      <c r="K117" s="17">
        <v>0</v>
      </c>
      <c r="L117" s="17">
        <v>0</v>
      </c>
      <c r="M117" s="18">
        <v>0</v>
      </c>
      <c r="N117" s="19">
        <v>0</v>
      </c>
      <c r="O117" s="18">
        <v>0</v>
      </c>
      <c r="P117" s="18">
        <v>0</v>
      </c>
      <c r="Q117" s="58"/>
      <c r="R117" s="58"/>
      <c r="S117" s="58"/>
      <c r="T117" s="58"/>
      <c r="U117" s="58"/>
      <c r="V117" s="58"/>
      <c r="W117" s="58"/>
      <c r="X117" s="58"/>
      <c r="Y117" s="58"/>
    </row>
    <row r="118" spans="1:25" ht="31.5" x14ac:dyDescent="0.25">
      <c r="A118" s="86"/>
      <c r="B118" s="47"/>
      <c r="C118" s="64"/>
      <c r="D118" s="64"/>
      <c r="E118" s="64"/>
      <c r="F118" s="86"/>
      <c r="G118" s="86"/>
      <c r="H118" s="86"/>
      <c r="I118" s="29" t="s">
        <v>36</v>
      </c>
      <c r="J118" s="17">
        <f t="shared" si="37"/>
        <v>0</v>
      </c>
      <c r="K118" s="17">
        <v>0</v>
      </c>
      <c r="L118" s="17">
        <v>0</v>
      </c>
      <c r="M118" s="18">
        <v>0</v>
      </c>
      <c r="N118" s="19">
        <v>0</v>
      </c>
      <c r="O118" s="18">
        <v>0</v>
      </c>
      <c r="P118" s="18">
        <v>0</v>
      </c>
      <c r="Q118" s="58"/>
      <c r="R118" s="58"/>
      <c r="S118" s="58"/>
      <c r="T118" s="58"/>
      <c r="U118" s="58"/>
      <c r="V118" s="58"/>
      <c r="W118" s="58"/>
      <c r="X118" s="58"/>
      <c r="Y118" s="58"/>
    </row>
    <row r="119" spans="1:25" ht="43.9" customHeight="1" x14ac:dyDescent="0.25">
      <c r="A119" s="86"/>
      <c r="B119" s="47"/>
      <c r="C119" s="64"/>
      <c r="D119" s="64"/>
      <c r="E119" s="64"/>
      <c r="F119" s="86"/>
      <c r="G119" s="86"/>
      <c r="H119" s="86"/>
      <c r="I119" s="29" t="s">
        <v>37</v>
      </c>
      <c r="J119" s="17">
        <f t="shared" si="37"/>
        <v>0</v>
      </c>
      <c r="K119" s="17">
        <v>0</v>
      </c>
      <c r="L119" s="17">
        <v>0</v>
      </c>
      <c r="M119" s="18">
        <v>0</v>
      </c>
      <c r="N119" s="19">
        <v>0</v>
      </c>
      <c r="O119" s="18">
        <v>0</v>
      </c>
      <c r="P119" s="18">
        <v>0</v>
      </c>
      <c r="Q119" s="59"/>
      <c r="R119" s="59"/>
      <c r="S119" s="59"/>
      <c r="T119" s="59"/>
      <c r="U119" s="59"/>
      <c r="V119" s="59"/>
      <c r="W119" s="59"/>
      <c r="X119" s="59"/>
      <c r="Y119" s="59"/>
    </row>
    <row r="120" spans="1:25" ht="15" x14ac:dyDescent="0.25">
      <c r="A120" s="50" t="s">
        <v>121</v>
      </c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2"/>
    </row>
    <row r="121" spans="1:25" ht="25.9" customHeight="1" x14ac:dyDescent="0.25">
      <c r="A121" s="67" t="s">
        <v>122</v>
      </c>
      <c r="B121" s="57" t="s">
        <v>123</v>
      </c>
      <c r="C121" s="57">
        <v>2020</v>
      </c>
      <c r="D121" s="57">
        <v>2025</v>
      </c>
      <c r="E121" s="57" t="s">
        <v>32</v>
      </c>
      <c r="F121" s="60" t="s">
        <v>33</v>
      </c>
      <c r="G121" s="60" t="s">
        <v>33</v>
      </c>
      <c r="H121" s="60" t="s">
        <v>33</v>
      </c>
      <c r="I121" s="28" t="s">
        <v>34</v>
      </c>
      <c r="J121" s="17">
        <f>SUM(K121:P121)</f>
        <v>1565392.8</v>
      </c>
      <c r="K121" s="17">
        <f>K122+K123+K124</f>
        <v>179362.7</v>
      </c>
      <c r="L121" s="17">
        <f t="shared" ref="L121:P121" si="44">L122+L123+L124</f>
        <v>264639.2</v>
      </c>
      <c r="M121" s="18">
        <f t="shared" si="44"/>
        <v>448640.9</v>
      </c>
      <c r="N121" s="19">
        <f t="shared" si="44"/>
        <v>366750</v>
      </c>
      <c r="O121" s="18">
        <f t="shared" si="44"/>
        <v>153000</v>
      </c>
      <c r="P121" s="18">
        <f t="shared" si="44"/>
        <v>153000</v>
      </c>
      <c r="Q121" s="47" t="s">
        <v>33</v>
      </c>
      <c r="R121" s="47" t="s">
        <v>33</v>
      </c>
      <c r="S121" s="47" t="s">
        <v>33</v>
      </c>
      <c r="T121" s="47" t="s">
        <v>33</v>
      </c>
      <c r="U121" s="47" t="s">
        <v>33</v>
      </c>
      <c r="V121" s="47" t="s">
        <v>33</v>
      </c>
      <c r="W121" s="47" t="s">
        <v>33</v>
      </c>
      <c r="X121" s="47" t="s">
        <v>33</v>
      </c>
      <c r="Y121" s="47" t="s">
        <v>33</v>
      </c>
    </row>
    <row r="122" spans="1:25" ht="31.5" x14ac:dyDescent="0.25">
      <c r="A122" s="68"/>
      <c r="B122" s="58"/>
      <c r="C122" s="58"/>
      <c r="D122" s="58"/>
      <c r="E122" s="58"/>
      <c r="F122" s="61"/>
      <c r="G122" s="61"/>
      <c r="H122" s="61"/>
      <c r="I122" s="29" t="s">
        <v>35</v>
      </c>
      <c r="J122" s="17">
        <f t="shared" ref="J122:J132" si="45">SUM(K122:P122)</f>
        <v>0</v>
      </c>
      <c r="K122" s="17">
        <f>K126+K130</f>
        <v>0</v>
      </c>
      <c r="L122" s="17">
        <f t="shared" ref="L122:P124" si="46">L126+L130</f>
        <v>0</v>
      </c>
      <c r="M122" s="18">
        <f t="shared" si="46"/>
        <v>0</v>
      </c>
      <c r="N122" s="19">
        <f t="shared" si="46"/>
        <v>0</v>
      </c>
      <c r="O122" s="18">
        <f t="shared" si="46"/>
        <v>0</v>
      </c>
      <c r="P122" s="18">
        <f t="shared" si="46"/>
        <v>0</v>
      </c>
      <c r="Q122" s="47"/>
      <c r="R122" s="47"/>
      <c r="S122" s="47"/>
      <c r="T122" s="47"/>
      <c r="U122" s="47"/>
      <c r="V122" s="47"/>
      <c r="W122" s="47"/>
      <c r="X122" s="47"/>
      <c r="Y122" s="47"/>
    </row>
    <row r="123" spans="1:25" ht="31.5" x14ac:dyDescent="0.25">
      <c r="A123" s="68"/>
      <c r="B123" s="58"/>
      <c r="C123" s="58"/>
      <c r="D123" s="58"/>
      <c r="E123" s="58"/>
      <c r="F123" s="61"/>
      <c r="G123" s="61"/>
      <c r="H123" s="61"/>
      <c r="I123" s="29" t="s">
        <v>36</v>
      </c>
      <c r="J123" s="17">
        <f t="shared" si="45"/>
        <v>0</v>
      </c>
      <c r="K123" s="17">
        <f>K127+K131</f>
        <v>0</v>
      </c>
      <c r="L123" s="17">
        <f t="shared" si="46"/>
        <v>0</v>
      </c>
      <c r="M123" s="18">
        <f t="shared" si="46"/>
        <v>0</v>
      </c>
      <c r="N123" s="19">
        <f t="shared" si="46"/>
        <v>0</v>
      </c>
      <c r="O123" s="18">
        <f t="shared" si="46"/>
        <v>0</v>
      </c>
      <c r="P123" s="18">
        <f t="shared" si="46"/>
        <v>0</v>
      </c>
      <c r="Q123" s="47"/>
      <c r="R123" s="47"/>
      <c r="S123" s="47"/>
      <c r="T123" s="47"/>
      <c r="U123" s="47"/>
      <c r="V123" s="47"/>
      <c r="W123" s="47"/>
      <c r="X123" s="47"/>
      <c r="Y123" s="47"/>
    </row>
    <row r="124" spans="1:25" ht="42.6" customHeight="1" x14ac:dyDescent="0.25">
      <c r="A124" s="69"/>
      <c r="B124" s="59"/>
      <c r="C124" s="59"/>
      <c r="D124" s="59"/>
      <c r="E124" s="59"/>
      <c r="F124" s="62"/>
      <c r="G124" s="62"/>
      <c r="H124" s="62"/>
      <c r="I124" s="29" t="s">
        <v>37</v>
      </c>
      <c r="J124" s="17">
        <f t="shared" si="45"/>
        <v>1565392.8</v>
      </c>
      <c r="K124" s="17">
        <f>K128+K132</f>
        <v>179362.7</v>
      </c>
      <c r="L124" s="17">
        <f t="shared" si="46"/>
        <v>264639.2</v>
      </c>
      <c r="M124" s="18">
        <f t="shared" si="46"/>
        <v>448640.9</v>
      </c>
      <c r="N124" s="19">
        <f t="shared" si="46"/>
        <v>366750</v>
      </c>
      <c r="O124" s="18">
        <f t="shared" si="46"/>
        <v>153000</v>
      </c>
      <c r="P124" s="18">
        <f t="shared" si="46"/>
        <v>153000</v>
      </c>
      <c r="Q124" s="47"/>
      <c r="R124" s="47"/>
      <c r="S124" s="47"/>
      <c r="T124" s="47"/>
      <c r="U124" s="47"/>
      <c r="V124" s="47"/>
      <c r="W124" s="47"/>
      <c r="X124" s="47"/>
      <c r="Y124" s="47"/>
    </row>
    <row r="125" spans="1:25" ht="21" customHeight="1" x14ac:dyDescent="0.25">
      <c r="A125" s="67" t="s">
        <v>124</v>
      </c>
      <c r="B125" s="57" t="s">
        <v>125</v>
      </c>
      <c r="C125" s="57">
        <v>2020</v>
      </c>
      <c r="D125" s="57">
        <v>2025</v>
      </c>
      <c r="E125" s="57" t="s">
        <v>32</v>
      </c>
      <c r="F125" s="60" t="s">
        <v>40</v>
      </c>
      <c r="G125" s="60" t="s">
        <v>41</v>
      </c>
      <c r="H125" s="60" t="s">
        <v>33</v>
      </c>
      <c r="I125" s="30" t="s">
        <v>34</v>
      </c>
      <c r="J125" s="17">
        <f t="shared" si="45"/>
        <v>1052892.8</v>
      </c>
      <c r="K125" s="17">
        <f>K126+K127+K128</f>
        <v>69362.7</v>
      </c>
      <c r="L125" s="17">
        <f t="shared" ref="L125:P125" si="47">L126+L127+L128</f>
        <v>162139.20000000001</v>
      </c>
      <c r="M125" s="18">
        <f t="shared" si="47"/>
        <v>373640.9</v>
      </c>
      <c r="N125" s="19">
        <f t="shared" si="47"/>
        <v>291750</v>
      </c>
      <c r="O125" s="18">
        <f t="shared" si="47"/>
        <v>78000</v>
      </c>
      <c r="P125" s="18">
        <f t="shared" si="47"/>
        <v>78000</v>
      </c>
      <c r="Q125" s="47" t="s">
        <v>126</v>
      </c>
      <c r="R125" s="47" t="s">
        <v>43</v>
      </c>
      <c r="S125" s="47" t="s">
        <v>33</v>
      </c>
      <c r="T125" s="47">
        <v>50</v>
      </c>
      <c r="U125" s="64">
        <v>82</v>
      </c>
      <c r="V125" s="64">
        <v>82.5</v>
      </c>
      <c r="W125" s="64">
        <v>83</v>
      </c>
      <c r="X125" s="64">
        <v>83.5</v>
      </c>
      <c r="Y125" s="64">
        <v>84</v>
      </c>
    </row>
    <row r="126" spans="1:25" ht="30" x14ac:dyDescent="0.25">
      <c r="A126" s="68"/>
      <c r="B126" s="58"/>
      <c r="C126" s="58"/>
      <c r="D126" s="58"/>
      <c r="E126" s="58"/>
      <c r="F126" s="61"/>
      <c r="G126" s="61"/>
      <c r="H126" s="61"/>
      <c r="I126" s="30" t="s">
        <v>35</v>
      </c>
      <c r="J126" s="17">
        <f t="shared" si="45"/>
        <v>0</v>
      </c>
      <c r="K126" s="17">
        <v>0</v>
      </c>
      <c r="L126" s="17">
        <v>0</v>
      </c>
      <c r="M126" s="18">
        <v>0</v>
      </c>
      <c r="N126" s="19">
        <v>0</v>
      </c>
      <c r="O126" s="18">
        <v>0</v>
      </c>
      <c r="P126" s="18">
        <v>0</v>
      </c>
      <c r="Q126" s="47"/>
      <c r="R126" s="47"/>
      <c r="S126" s="47"/>
      <c r="T126" s="47"/>
      <c r="U126" s="64"/>
      <c r="V126" s="64"/>
      <c r="W126" s="64"/>
      <c r="X126" s="64"/>
      <c r="Y126" s="64"/>
    </row>
    <row r="127" spans="1:25" ht="32.450000000000003" customHeight="1" x14ac:dyDescent="0.25">
      <c r="A127" s="68"/>
      <c r="B127" s="58"/>
      <c r="C127" s="58"/>
      <c r="D127" s="58"/>
      <c r="E127" s="58"/>
      <c r="F127" s="61"/>
      <c r="G127" s="61"/>
      <c r="H127" s="61"/>
      <c r="I127" s="30" t="s">
        <v>36</v>
      </c>
      <c r="J127" s="17">
        <f t="shared" si="45"/>
        <v>0</v>
      </c>
      <c r="K127" s="17">
        <v>0</v>
      </c>
      <c r="L127" s="17">
        <v>0</v>
      </c>
      <c r="M127" s="18">
        <v>0</v>
      </c>
      <c r="N127" s="19">
        <v>0</v>
      </c>
      <c r="O127" s="18">
        <v>0</v>
      </c>
      <c r="P127" s="18">
        <v>0</v>
      </c>
      <c r="Q127" s="47"/>
      <c r="R127" s="47"/>
      <c r="S127" s="47"/>
      <c r="T127" s="47"/>
      <c r="U127" s="64"/>
      <c r="V127" s="64"/>
      <c r="W127" s="64"/>
      <c r="X127" s="64"/>
      <c r="Y127" s="64"/>
    </row>
    <row r="128" spans="1:25" ht="45" customHeight="1" x14ac:dyDescent="0.25">
      <c r="A128" s="69"/>
      <c r="B128" s="59"/>
      <c r="C128" s="59"/>
      <c r="D128" s="59"/>
      <c r="E128" s="59"/>
      <c r="F128" s="62"/>
      <c r="G128" s="62"/>
      <c r="H128" s="62"/>
      <c r="I128" s="16" t="s">
        <v>37</v>
      </c>
      <c r="J128" s="17">
        <f t="shared" si="45"/>
        <v>1052892.8</v>
      </c>
      <c r="K128" s="17">
        <v>69362.7</v>
      </c>
      <c r="L128" s="17">
        <v>162139.20000000001</v>
      </c>
      <c r="M128" s="18">
        <v>373640.9</v>
      </c>
      <c r="N128" s="19">
        <v>291750</v>
      </c>
      <c r="O128" s="18">
        <v>78000</v>
      </c>
      <c r="P128" s="18">
        <v>78000</v>
      </c>
      <c r="Q128" s="47"/>
      <c r="R128" s="47"/>
      <c r="S128" s="47"/>
      <c r="T128" s="47"/>
      <c r="U128" s="64"/>
      <c r="V128" s="64"/>
      <c r="W128" s="64"/>
      <c r="X128" s="64"/>
      <c r="Y128" s="64"/>
    </row>
    <row r="129" spans="1:25" ht="22.15" customHeight="1" x14ac:dyDescent="0.25">
      <c r="A129" s="67" t="s">
        <v>127</v>
      </c>
      <c r="B129" s="57" t="s">
        <v>128</v>
      </c>
      <c r="C129" s="57">
        <v>2020</v>
      </c>
      <c r="D129" s="57">
        <v>2025</v>
      </c>
      <c r="E129" s="57" t="s">
        <v>32</v>
      </c>
      <c r="F129" s="60" t="s">
        <v>40</v>
      </c>
      <c r="G129" s="60" t="s">
        <v>51</v>
      </c>
      <c r="H129" s="60" t="s">
        <v>33</v>
      </c>
      <c r="I129" s="16" t="s">
        <v>34</v>
      </c>
      <c r="J129" s="17">
        <f t="shared" si="45"/>
        <v>512500</v>
      </c>
      <c r="K129" s="17">
        <f>K130+K131+K132</f>
        <v>110000</v>
      </c>
      <c r="L129" s="17">
        <f t="shared" ref="L129:P129" si="48">L130+L131+L132</f>
        <v>102500</v>
      </c>
      <c r="M129" s="18">
        <f t="shared" si="48"/>
        <v>75000</v>
      </c>
      <c r="N129" s="19">
        <f t="shared" si="48"/>
        <v>75000</v>
      </c>
      <c r="O129" s="18">
        <f t="shared" si="48"/>
        <v>75000</v>
      </c>
      <c r="P129" s="18">
        <f t="shared" si="48"/>
        <v>75000</v>
      </c>
      <c r="Q129" s="47" t="s">
        <v>129</v>
      </c>
      <c r="R129" s="47" t="s">
        <v>43</v>
      </c>
      <c r="S129" s="47" t="s">
        <v>33</v>
      </c>
      <c r="T129" s="47">
        <v>100</v>
      </c>
      <c r="U129" s="47">
        <v>100</v>
      </c>
      <c r="V129" s="47">
        <v>100</v>
      </c>
      <c r="W129" s="47">
        <v>100</v>
      </c>
      <c r="X129" s="47">
        <v>100</v>
      </c>
      <c r="Y129" s="47">
        <v>100</v>
      </c>
    </row>
    <row r="130" spans="1:25" ht="36.6" customHeight="1" x14ac:dyDescent="0.25">
      <c r="A130" s="68"/>
      <c r="B130" s="58"/>
      <c r="C130" s="58"/>
      <c r="D130" s="58"/>
      <c r="E130" s="58"/>
      <c r="F130" s="61"/>
      <c r="G130" s="61"/>
      <c r="H130" s="61"/>
      <c r="I130" s="16" t="s">
        <v>35</v>
      </c>
      <c r="J130" s="17">
        <f t="shared" si="45"/>
        <v>0</v>
      </c>
      <c r="K130" s="17">
        <v>0</v>
      </c>
      <c r="L130" s="17">
        <v>0</v>
      </c>
      <c r="M130" s="18">
        <v>0</v>
      </c>
      <c r="N130" s="19">
        <v>0</v>
      </c>
      <c r="O130" s="18">
        <v>0</v>
      </c>
      <c r="P130" s="18">
        <v>0</v>
      </c>
      <c r="Q130" s="47"/>
      <c r="R130" s="47"/>
      <c r="S130" s="47"/>
      <c r="T130" s="47"/>
      <c r="U130" s="47"/>
      <c r="V130" s="47"/>
      <c r="W130" s="47"/>
      <c r="X130" s="47"/>
      <c r="Y130" s="47"/>
    </row>
    <row r="131" spans="1:25" ht="29.45" customHeight="1" x14ac:dyDescent="0.25">
      <c r="A131" s="68"/>
      <c r="B131" s="58"/>
      <c r="C131" s="58"/>
      <c r="D131" s="58"/>
      <c r="E131" s="58"/>
      <c r="F131" s="61"/>
      <c r="G131" s="61"/>
      <c r="H131" s="61"/>
      <c r="I131" s="16" t="s">
        <v>36</v>
      </c>
      <c r="J131" s="17">
        <f t="shared" si="45"/>
        <v>0</v>
      </c>
      <c r="K131" s="17">
        <v>0</v>
      </c>
      <c r="L131" s="17">
        <v>0</v>
      </c>
      <c r="M131" s="18">
        <v>0</v>
      </c>
      <c r="N131" s="19">
        <v>0</v>
      </c>
      <c r="O131" s="18">
        <v>0</v>
      </c>
      <c r="P131" s="18">
        <v>0</v>
      </c>
      <c r="Q131" s="47"/>
      <c r="R131" s="47"/>
      <c r="S131" s="47"/>
      <c r="T131" s="47"/>
      <c r="U131" s="47"/>
      <c r="V131" s="47"/>
      <c r="W131" s="47"/>
      <c r="X131" s="47"/>
      <c r="Y131" s="47"/>
    </row>
    <row r="132" spans="1:25" ht="43.9" customHeight="1" x14ac:dyDescent="0.25">
      <c r="A132" s="69"/>
      <c r="B132" s="59"/>
      <c r="C132" s="59"/>
      <c r="D132" s="59"/>
      <c r="E132" s="59"/>
      <c r="F132" s="62"/>
      <c r="G132" s="62"/>
      <c r="H132" s="62"/>
      <c r="I132" s="16" t="s">
        <v>37</v>
      </c>
      <c r="J132" s="17">
        <f t="shared" si="45"/>
        <v>512500</v>
      </c>
      <c r="K132" s="17">
        <v>110000</v>
      </c>
      <c r="L132" s="17">
        <v>102500</v>
      </c>
      <c r="M132" s="18">
        <v>75000</v>
      </c>
      <c r="N132" s="19">
        <v>75000</v>
      </c>
      <c r="O132" s="18">
        <v>75000</v>
      </c>
      <c r="P132" s="18">
        <v>75000</v>
      </c>
      <c r="Q132" s="47"/>
      <c r="R132" s="47"/>
      <c r="S132" s="47"/>
      <c r="T132" s="47"/>
      <c r="U132" s="47"/>
      <c r="V132" s="47"/>
      <c r="W132" s="47"/>
      <c r="X132" s="47"/>
      <c r="Y132" s="47"/>
    </row>
    <row r="133" spans="1:25" x14ac:dyDescent="0.25">
      <c r="A133" s="90" t="s">
        <v>130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2"/>
    </row>
    <row r="134" spans="1:25" ht="22.15" customHeight="1" x14ac:dyDescent="0.25">
      <c r="A134" s="67" t="s">
        <v>131</v>
      </c>
      <c r="B134" s="57" t="s">
        <v>132</v>
      </c>
      <c r="C134" s="57">
        <v>2020</v>
      </c>
      <c r="D134" s="57">
        <v>2025</v>
      </c>
      <c r="E134" s="57" t="s">
        <v>32</v>
      </c>
      <c r="F134" s="60" t="s">
        <v>33</v>
      </c>
      <c r="G134" s="60" t="s">
        <v>33</v>
      </c>
      <c r="H134" s="60" t="s">
        <v>33</v>
      </c>
      <c r="I134" s="16" t="s">
        <v>34</v>
      </c>
      <c r="J134" s="17">
        <f>SUM(K134:P134)</f>
        <v>34113724.210000001</v>
      </c>
      <c r="K134" s="17">
        <f>K135+K136+K137</f>
        <v>4654035.84</v>
      </c>
      <c r="L134" s="17">
        <f t="shared" ref="L134:P134" si="49">L135+L136+L137</f>
        <v>5598832.5899999999</v>
      </c>
      <c r="M134" s="18">
        <f t="shared" si="49"/>
        <v>5862061.7800000003</v>
      </c>
      <c r="N134" s="19">
        <f t="shared" si="49"/>
        <v>6044248</v>
      </c>
      <c r="O134" s="18">
        <f t="shared" si="49"/>
        <v>5977273</v>
      </c>
      <c r="P134" s="18">
        <f t="shared" si="49"/>
        <v>5977273</v>
      </c>
      <c r="Q134" s="47" t="s">
        <v>33</v>
      </c>
      <c r="R134" s="63" t="s">
        <v>33</v>
      </c>
      <c r="S134" s="63" t="s">
        <v>33</v>
      </c>
      <c r="T134" s="63" t="s">
        <v>33</v>
      </c>
      <c r="U134" s="63" t="s">
        <v>33</v>
      </c>
      <c r="V134" s="63" t="s">
        <v>33</v>
      </c>
      <c r="W134" s="63" t="s">
        <v>33</v>
      </c>
      <c r="X134" s="63" t="s">
        <v>33</v>
      </c>
      <c r="Y134" s="63" t="s">
        <v>33</v>
      </c>
    </row>
    <row r="135" spans="1:25" ht="35.450000000000003" customHeight="1" x14ac:dyDescent="0.25">
      <c r="A135" s="68"/>
      <c r="B135" s="58"/>
      <c r="C135" s="58"/>
      <c r="D135" s="58"/>
      <c r="E135" s="58"/>
      <c r="F135" s="61"/>
      <c r="G135" s="61"/>
      <c r="H135" s="61"/>
      <c r="I135" s="16" t="s">
        <v>35</v>
      </c>
      <c r="J135" s="17">
        <f t="shared" ref="J135:J153" si="50">SUM(K135:P135)</f>
        <v>0</v>
      </c>
      <c r="K135" s="17">
        <f>K139+K143+K147+K151</f>
        <v>0</v>
      </c>
      <c r="L135" s="17">
        <f t="shared" ref="L135:P137" si="51">L139+L143+L147+L151+L155</f>
        <v>0</v>
      </c>
      <c r="M135" s="18">
        <f t="shared" si="51"/>
        <v>0</v>
      </c>
      <c r="N135" s="19">
        <f t="shared" si="51"/>
        <v>0</v>
      </c>
      <c r="O135" s="18">
        <f t="shared" si="51"/>
        <v>0</v>
      </c>
      <c r="P135" s="18">
        <f t="shared" si="51"/>
        <v>0</v>
      </c>
      <c r="Q135" s="47"/>
      <c r="R135" s="63"/>
      <c r="S135" s="63"/>
      <c r="T135" s="63"/>
      <c r="U135" s="63"/>
      <c r="V135" s="63"/>
      <c r="W135" s="63"/>
      <c r="X135" s="63"/>
      <c r="Y135" s="63"/>
    </row>
    <row r="136" spans="1:25" ht="32.450000000000003" customHeight="1" x14ac:dyDescent="0.25">
      <c r="A136" s="68"/>
      <c r="B136" s="58"/>
      <c r="C136" s="58"/>
      <c r="D136" s="58"/>
      <c r="E136" s="58"/>
      <c r="F136" s="61"/>
      <c r="G136" s="61"/>
      <c r="H136" s="61"/>
      <c r="I136" s="16" t="s">
        <v>36</v>
      </c>
      <c r="J136" s="17">
        <f t="shared" si="50"/>
        <v>0</v>
      </c>
      <c r="K136" s="17">
        <f>K140+K144+K148+K152</f>
        <v>0</v>
      </c>
      <c r="L136" s="17">
        <f t="shared" si="51"/>
        <v>0</v>
      </c>
      <c r="M136" s="18">
        <f t="shared" si="51"/>
        <v>0</v>
      </c>
      <c r="N136" s="19">
        <f t="shared" si="51"/>
        <v>0</v>
      </c>
      <c r="O136" s="18">
        <f t="shared" si="51"/>
        <v>0</v>
      </c>
      <c r="P136" s="18">
        <f t="shared" si="51"/>
        <v>0</v>
      </c>
      <c r="Q136" s="47"/>
      <c r="R136" s="63"/>
      <c r="S136" s="63"/>
      <c r="T136" s="63"/>
      <c r="U136" s="63"/>
      <c r="V136" s="63"/>
      <c r="W136" s="63"/>
      <c r="X136" s="63"/>
      <c r="Y136" s="63"/>
    </row>
    <row r="137" spans="1:25" ht="41.45" customHeight="1" x14ac:dyDescent="0.25">
      <c r="A137" s="69"/>
      <c r="B137" s="59"/>
      <c r="C137" s="59"/>
      <c r="D137" s="59"/>
      <c r="E137" s="59"/>
      <c r="F137" s="62"/>
      <c r="G137" s="62"/>
      <c r="H137" s="62"/>
      <c r="I137" s="16" t="s">
        <v>37</v>
      </c>
      <c r="J137" s="17">
        <f t="shared" si="50"/>
        <v>34113724.210000001</v>
      </c>
      <c r="K137" s="17">
        <f>K141+K145+K149+K153</f>
        <v>4654035.84</v>
      </c>
      <c r="L137" s="17">
        <f>L141+L145+L149+L153+L157</f>
        <v>5598832.5899999999</v>
      </c>
      <c r="M137" s="18">
        <f>M141+M145+M149+M153+M157</f>
        <v>5862061.7800000003</v>
      </c>
      <c r="N137" s="19">
        <f t="shared" si="51"/>
        <v>6044248</v>
      </c>
      <c r="O137" s="18">
        <f t="shared" si="51"/>
        <v>5977273</v>
      </c>
      <c r="P137" s="18">
        <f t="shared" si="51"/>
        <v>5977273</v>
      </c>
      <c r="Q137" s="47"/>
      <c r="R137" s="63"/>
      <c r="S137" s="63"/>
      <c r="T137" s="63"/>
      <c r="U137" s="63"/>
      <c r="V137" s="63"/>
      <c r="W137" s="63"/>
      <c r="X137" s="63"/>
      <c r="Y137" s="63"/>
    </row>
    <row r="138" spans="1:25" ht="27" customHeight="1" x14ac:dyDescent="0.25">
      <c r="A138" s="67" t="s">
        <v>133</v>
      </c>
      <c r="B138" s="57" t="s">
        <v>134</v>
      </c>
      <c r="C138" s="57">
        <v>2020</v>
      </c>
      <c r="D138" s="57">
        <v>2025</v>
      </c>
      <c r="E138" s="57" t="s">
        <v>32</v>
      </c>
      <c r="F138" s="60" t="s">
        <v>40</v>
      </c>
      <c r="G138" s="60" t="s">
        <v>60</v>
      </c>
      <c r="H138" s="60" t="s">
        <v>33</v>
      </c>
      <c r="I138" s="16" t="s">
        <v>34</v>
      </c>
      <c r="J138" s="17">
        <f t="shared" si="50"/>
        <v>32657079.210000001</v>
      </c>
      <c r="K138" s="17">
        <f>K139+K140+K141</f>
        <v>4541535.84</v>
      </c>
      <c r="L138" s="17">
        <f t="shared" ref="L138:P138" si="52">L139+L140+L141</f>
        <v>5364513.59</v>
      </c>
      <c r="M138" s="18">
        <f t="shared" si="52"/>
        <v>5590120.7800000003</v>
      </c>
      <c r="N138" s="19">
        <f t="shared" si="52"/>
        <v>5720303</v>
      </c>
      <c r="O138" s="18">
        <f t="shared" si="52"/>
        <v>5720303</v>
      </c>
      <c r="P138" s="18">
        <f t="shared" si="52"/>
        <v>5720303</v>
      </c>
      <c r="Q138" s="63" t="s">
        <v>33</v>
      </c>
      <c r="R138" s="63" t="s">
        <v>33</v>
      </c>
      <c r="S138" s="63" t="s">
        <v>33</v>
      </c>
      <c r="T138" s="63" t="s">
        <v>33</v>
      </c>
      <c r="U138" s="63" t="s">
        <v>33</v>
      </c>
      <c r="V138" s="63" t="s">
        <v>33</v>
      </c>
      <c r="W138" s="63" t="s">
        <v>33</v>
      </c>
      <c r="X138" s="63" t="s">
        <v>33</v>
      </c>
      <c r="Y138" s="63" t="s">
        <v>33</v>
      </c>
    </row>
    <row r="139" spans="1:25" ht="35.450000000000003" customHeight="1" x14ac:dyDescent="0.25">
      <c r="A139" s="68"/>
      <c r="B139" s="58"/>
      <c r="C139" s="58"/>
      <c r="D139" s="58"/>
      <c r="E139" s="58"/>
      <c r="F139" s="61"/>
      <c r="G139" s="61"/>
      <c r="H139" s="61"/>
      <c r="I139" s="16" t="s">
        <v>35</v>
      </c>
      <c r="J139" s="17">
        <f t="shared" si="50"/>
        <v>0</v>
      </c>
      <c r="K139" s="17">
        <v>0</v>
      </c>
      <c r="L139" s="17">
        <v>0</v>
      </c>
      <c r="M139" s="18">
        <v>0</v>
      </c>
      <c r="N139" s="19">
        <v>0</v>
      </c>
      <c r="O139" s="18">
        <v>0</v>
      </c>
      <c r="P139" s="18">
        <v>0</v>
      </c>
      <c r="Q139" s="63"/>
      <c r="R139" s="63"/>
      <c r="S139" s="63"/>
      <c r="T139" s="63"/>
      <c r="U139" s="63"/>
      <c r="V139" s="63"/>
      <c r="W139" s="63"/>
      <c r="X139" s="63"/>
      <c r="Y139" s="63"/>
    </row>
    <row r="140" spans="1:25" ht="29.45" customHeight="1" x14ac:dyDescent="0.25">
      <c r="A140" s="68"/>
      <c r="B140" s="58"/>
      <c r="C140" s="58"/>
      <c r="D140" s="58"/>
      <c r="E140" s="58"/>
      <c r="F140" s="61"/>
      <c r="G140" s="61"/>
      <c r="H140" s="61"/>
      <c r="I140" s="16" t="s">
        <v>36</v>
      </c>
      <c r="J140" s="17">
        <f t="shared" si="50"/>
        <v>0</v>
      </c>
      <c r="K140" s="17">
        <v>0</v>
      </c>
      <c r="L140" s="17">
        <v>0</v>
      </c>
      <c r="M140" s="18">
        <v>0</v>
      </c>
      <c r="N140" s="19">
        <v>0</v>
      </c>
      <c r="O140" s="18">
        <v>0</v>
      </c>
      <c r="P140" s="18">
        <v>0</v>
      </c>
      <c r="Q140" s="63"/>
      <c r="R140" s="63"/>
      <c r="S140" s="63"/>
      <c r="T140" s="63"/>
      <c r="U140" s="63"/>
      <c r="V140" s="63"/>
      <c r="W140" s="63"/>
      <c r="X140" s="63"/>
      <c r="Y140" s="63"/>
    </row>
    <row r="141" spans="1:25" ht="43.9" customHeight="1" x14ac:dyDescent="0.25">
      <c r="A141" s="69"/>
      <c r="B141" s="59"/>
      <c r="C141" s="59"/>
      <c r="D141" s="59"/>
      <c r="E141" s="59"/>
      <c r="F141" s="62"/>
      <c r="G141" s="62"/>
      <c r="H141" s="62"/>
      <c r="I141" s="16" t="s">
        <v>37</v>
      </c>
      <c r="J141" s="17">
        <f t="shared" si="50"/>
        <v>32657079.210000001</v>
      </c>
      <c r="K141" s="17">
        <v>4541535.84</v>
      </c>
      <c r="L141" s="17">
        <v>5364513.59</v>
      </c>
      <c r="M141" s="18">
        <f>5964616.74-374495.96</f>
        <v>5590120.7800000003</v>
      </c>
      <c r="N141" s="19">
        <v>5720303</v>
      </c>
      <c r="O141" s="18">
        <v>5720303</v>
      </c>
      <c r="P141" s="18">
        <v>5720303</v>
      </c>
      <c r="Q141" s="63"/>
      <c r="R141" s="63"/>
      <c r="S141" s="63"/>
      <c r="T141" s="63"/>
      <c r="U141" s="63"/>
      <c r="V141" s="63"/>
      <c r="W141" s="63"/>
      <c r="X141" s="63"/>
      <c r="Y141" s="63"/>
    </row>
    <row r="142" spans="1:25" ht="29.45" customHeight="1" x14ac:dyDescent="0.25">
      <c r="A142" s="67" t="s">
        <v>135</v>
      </c>
      <c r="B142" s="57" t="s">
        <v>136</v>
      </c>
      <c r="C142" s="57">
        <v>2020</v>
      </c>
      <c r="D142" s="57">
        <v>2025</v>
      </c>
      <c r="E142" s="57" t="s">
        <v>32</v>
      </c>
      <c r="F142" s="60" t="s">
        <v>40</v>
      </c>
      <c r="G142" s="60" t="s">
        <v>60</v>
      </c>
      <c r="H142" s="60" t="s">
        <v>33</v>
      </c>
      <c r="I142" s="16" t="s">
        <v>34</v>
      </c>
      <c r="J142" s="17">
        <f t="shared" si="50"/>
        <v>0</v>
      </c>
      <c r="K142" s="17">
        <f>K143+K144+K145</f>
        <v>0</v>
      </c>
      <c r="L142" s="17">
        <f t="shared" ref="L142:P142" si="53">L143+L144+L145</f>
        <v>0</v>
      </c>
      <c r="M142" s="18">
        <f t="shared" si="53"/>
        <v>0</v>
      </c>
      <c r="N142" s="19">
        <f t="shared" si="53"/>
        <v>0</v>
      </c>
      <c r="O142" s="18">
        <f t="shared" si="53"/>
        <v>0</v>
      </c>
      <c r="P142" s="18">
        <f t="shared" si="53"/>
        <v>0</v>
      </c>
      <c r="Q142" s="65" t="s">
        <v>33</v>
      </c>
      <c r="R142" s="65" t="s">
        <v>33</v>
      </c>
      <c r="S142" s="65" t="s">
        <v>33</v>
      </c>
      <c r="T142" s="65" t="s">
        <v>33</v>
      </c>
      <c r="U142" s="65" t="s">
        <v>33</v>
      </c>
      <c r="V142" s="65" t="s">
        <v>33</v>
      </c>
      <c r="W142" s="65" t="s">
        <v>33</v>
      </c>
      <c r="X142" s="65" t="s">
        <v>33</v>
      </c>
      <c r="Y142" s="65" t="s">
        <v>33</v>
      </c>
    </row>
    <row r="143" spans="1:25" ht="40.15" customHeight="1" x14ac:dyDescent="0.25">
      <c r="A143" s="68"/>
      <c r="B143" s="58"/>
      <c r="C143" s="58"/>
      <c r="D143" s="58"/>
      <c r="E143" s="58"/>
      <c r="F143" s="61"/>
      <c r="G143" s="61"/>
      <c r="H143" s="61"/>
      <c r="I143" s="16" t="s">
        <v>35</v>
      </c>
      <c r="J143" s="17">
        <f t="shared" si="50"/>
        <v>0</v>
      </c>
      <c r="K143" s="17">
        <v>0</v>
      </c>
      <c r="L143" s="17">
        <v>0</v>
      </c>
      <c r="M143" s="18">
        <v>0</v>
      </c>
      <c r="N143" s="19">
        <v>0</v>
      </c>
      <c r="O143" s="18">
        <v>0</v>
      </c>
      <c r="P143" s="18">
        <v>0</v>
      </c>
      <c r="Q143" s="65"/>
      <c r="R143" s="65"/>
      <c r="S143" s="65"/>
      <c r="T143" s="65"/>
      <c r="U143" s="65"/>
      <c r="V143" s="65"/>
      <c r="W143" s="65"/>
      <c r="X143" s="65"/>
      <c r="Y143" s="65"/>
    </row>
    <row r="144" spans="1:25" ht="36" customHeight="1" x14ac:dyDescent="0.25">
      <c r="A144" s="68"/>
      <c r="B144" s="58"/>
      <c r="C144" s="58"/>
      <c r="D144" s="58"/>
      <c r="E144" s="58"/>
      <c r="F144" s="61"/>
      <c r="G144" s="61"/>
      <c r="H144" s="61"/>
      <c r="I144" s="16" t="s">
        <v>36</v>
      </c>
      <c r="J144" s="17">
        <f t="shared" si="50"/>
        <v>0</v>
      </c>
      <c r="K144" s="17">
        <v>0</v>
      </c>
      <c r="L144" s="17">
        <v>0</v>
      </c>
      <c r="M144" s="18">
        <v>0</v>
      </c>
      <c r="N144" s="19">
        <v>0</v>
      </c>
      <c r="O144" s="18">
        <v>0</v>
      </c>
      <c r="P144" s="18">
        <v>0</v>
      </c>
      <c r="Q144" s="65"/>
      <c r="R144" s="65"/>
      <c r="S144" s="65"/>
      <c r="T144" s="65"/>
      <c r="U144" s="65"/>
      <c r="V144" s="65"/>
      <c r="W144" s="65"/>
      <c r="X144" s="65"/>
      <c r="Y144" s="65"/>
    </row>
    <row r="145" spans="1:25" ht="57.6" customHeight="1" x14ac:dyDescent="0.25">
      <c r="A145" s="69"/>
      <c r="B145" s="59"/>
      <c r="C145" s="59"/>
      <c r="D145" s="59"/>
      <c r="E145" s="59"/>
      <c r="F145" s="62"/>
      <c r="G145" s="62"/>
      <c r="H145" s="62"/>
      <c r="I145" s="16" t="s">
        <v>37</v>
      </c>
      <c r="J145" s="17">
        <f t="shared" si="50"/>
        <v>0</v>
      </c>
      <c r="K145" s="17">
        <v>0</v>
      </c>
      <c r="L145" s="17">
        <v>0</v>
      </c>
      <c r="M145" s="18">
        <v>0</v>
      </c>
      <c r="N145" s="19">
        <v>0</v>
      </c>
      <c r="O145" s="18">
        <v>0</v>
      </c>
      <c r="P145" s="18">
        <v>0</v>
      </c>
      <c r="Q145" s="66"/>
      <c r="R145" s="66"/>
      <c r="S145" s="66"/>
      <c r="T145" s="66"/>
      <c r="U145" s="66"/>
      <c r="V145" s="66"/>
      <c r="W145" s="66"/>
      <c r="X145" s="66"/>
      <c r="Y145" s="66"/>
    </row>
    <row r="146" spans="1:25" x14ac:dyDescent="0.25">
      <c r="A146" s="67" t="s">
        <v>137</v>
      </c>
      <c r="B146" s="57" t="s">
        <v>138</v>
      </c>
      <c r="C146" s="57">
        <v>2020</v>
      </c>
      <c r="D146" s="57">
        <v>2025</v>
      </c>
      <c r="E146" s="57" t="s">
        <v>32</v>
      </c>
      <c r="F146" s="60" t="s">
        <v>40</v>
      </c>
      <c r="G146" s="60" t="s">
        <v>41</v>
      </c>
      <c r="H146" s="60" t="s">
        <v>33</v>
      </c>
      <c r="I146" s="16" t="s">
        <v>34</v>
      </c>
      <c r="J146" s="17">
        <f t="shared" si="50"/>
        <v>111334</v>
      </c>
      <c r="K146" s="17">
        <f>K147+K148+K149</f>
        <v>20500</v>
      </c>
      <c r="L146" s="17">
        <f t="shared" ref="L146:P146" si="54">L147+L148+L149</f>
        <v>10834</v>
      </c>
      <c r="M146" s="18">
        <f t="shared" si="54"/>
        <v>20000</v>
      </c>
      <c r="N146" s="19">
        <f t="shared" si="54"/>
        <v>20000</v>
      </c>
      <c r="O146" s="18">
        <f t="shared" si="54"/>
        <v>20000</v>
      </c>
      <c r="P146" s="18">
        <f t="shared" si="54"/>
        <v>20000</v>
      </c>
      <c r="Q146" s="57" t="s">
        <v>139</v>
      </c>
      <c r="R146" s="57" t="s">
        <v>140</v>
      </c>
      <c r="S146" s="57" t="s">
        <v>33</v>
      </c>
      <c r="T146" s="57">
        <v>65</v>
      </c>
      <c r="U146" s="67">
        <v>63</v>
      </c>
      <c r="V146" s="57">
        <v>68</v>
      </c>
      <c r="W146" s="57">
        <v>68</v>
      </c>
      <c r="X146" s="57">
        <v>68</v>
      </c>
      <c r="Y146" s="57">
        <v>68</v>
      </c>
    </row>
    <row r="147" spans="1:25" ht="36.6" customHeight="1" x14ac:dyDescent="0.25">
      <c r="A147" s="68"/>
      <c r="B147" s="58"/>
      <c r="C147" s="58"/>
      <c r="D147" s="58"/>
      <c r="E147" s="58"/>
      <c r="F147" s="61"/>
      <c r="G147" s="61"/>
      <c r="H147" s="61"/>
      <c r="I147" s="16" t="s">
        <v>35</v>
      </c>
      <c r="J147" s="17">
        <f t="shared" si="50"/>
        <v>0</v>
      </c>
      <c r="K147" s="17">
        <v>0</v>
      </c>
      <c r="L147" s="17">
        <v>0</v>
      </c>
      <c r="M147" s="18">
        <v>0</v>
      </c>
      <c r="N147" s="19">
        <v>0</v>
      </c>
      <c r="O147" s="18">
        <v>0</v>
      </c>
      <c r="P147" s="18">
        <v>0</v>
      </c>
      <c r="Q147" s="58"/>
      <c r="R147" s="58"/>
      <c r="S147" s="58"/>
      <c r="T147" s="58"/>
      <c r="U147" s="68"/>
      <c r="V147" s="58"/>
      <c r="W147" s="58"/>
      <c r="X147" s="58"/>
      <c r="Y147" s="58"/>
    </row>
    <row r="148" spans="1:25" ht="32.450000000000003" customHeight="1" x14ac:dyDescent="0.25">
      <c r="A148" s="68"/>
      <c r="B148" s="58"/>
      <c r="C148" s="58"/>
      <c r="D148" s="58"/>
      <c r="E148" s="58"/>
      <c r="F148" s="61"/>
      <c r="G148" s="61"/>
      <c r="H148" s="61"/>
      <c r="I148" s="16" t="s">
        <v>36</v>
      </c>
      <c r="J148" s="17">
        <f t="shared" si="50"/>
        <v>0</v>
      </c>
      <c r="K148" s="17">
        <v>0</v>
      </c>
      <c r="L148" s="17">
        <v>0</v>
      </c>
      <c r="M148" s="18">
        <v>0</v>
      </c>
      <c r="N148" s="19">
        <v>0</v>
      </c>
      <c r="O148" s="18">
        <v>0</v>
      </c>
      <c r="P148" s="18">
        <v>0</v>
      </c>
      <c r="Q148" s="58"/>
      <c r="R148" s="58"/>
      <c r="S148" s="58"/>
      <c r="T148" s="58"/>
      <c r="U148" s="68"/>
      <c r="V148" s="58"/>
      <c r="W148" s="58"/>
      <c r="X148" s="58"/>
      <c r="Y148" s="58"/>
    </row>
    <row r="149" spans="1:25" ht="32.450000000000003" customHeight="1" x14ac:dyDescent="0.25">
      <c r="A149" s="69"/>
      <c r="B149" s="59"/>
      <c r="C149" s="59"/>
      <c r="D149" s="59"/>
      <c r="E149" s="59"/>
      <c r="F149" s="62"/>
      <c r="G149" s="62"/>
      <c r="H149" s="62"/>
      <c r="I149" s="16" t="s">
        <v>37</v>
      </c>
      <c r="J149" s="17">
        <f t="shared" si="50"/>
        <v>111334</v>
      </c>
      <c r="K149" s="17">
        <v>20500</v>
      </c>
      <c r="L149" s="17">
        <v>10834</v>
      </c>
      <c r="M149" s="18">
        <v>20000</v>
      </c>
      <c r="N149" s="19">
        <v>20000</v>
      </c>
      <c r="O149" s="18">
        <v>20000</v>
      </c>
      <c r="P149" s="18">
        <v>20000</v>
      </c>
      <c r="Q149" s="59"/>
      <c r="R149" s="59"/>
      <c r="S149" s="59"/>
      <c r="T149" s="59"/>
      <c r="U149" s="69"/>
      <c r="V149" s="59"/>
      <c r="W149" s="59"/>
      <c r="X149" s="59"/>
      <c r="Y149" s="59"/>
    </row>
    <row r="150" spans="1:25" ht="23.45" customHeight="1" x14ac:dyDescent="0.25">
      <c r="A150" s="64" t="s">
        <v>141</v>
      </c>
      <c r="B150" s="47" t="s">
        <v>142</v>
      </c>
      <c r="C150" s="47">
        <v>2020</v>
      </c>
      <c r="D150" s="47">
        <v>2025</v>
      </c>
      <c r="E150" s="47" t="s">
        <v>32</v>
      </c>
      <c r="F150" s="80" t="s">
        <v>40</v>
      </c>
      <c r="G150" s="80" t="s">
        <v>51</v>
      </c>
      <c r="H150" s="60" t="s">
        <v>33</v>
      </c>
      <c r="I150" s="16" t="s">
        <v>34</v>
      </c>
      <c r="J150" s="17">
        <f t="shared" si="50"/>
        <v>1275305</v>
      </c>
      <c r="K150" s="17">
        <f>K151+K152+K153</f>
        <v>92000</v>
      </c>
      <c r="L150" s="17">
        <f t="shared" ref="L150:P150" si="55">L151+L152+L153</f>
        <v>223485</v>
      </c>
      <c r="M150" s="18">
        <f t="shared" si="55"/>
        <v>238010</v>
      </c>
      <c r="N150" s="19">
        <f t="shared" si="55"/>
        <v>247870</v>
      </c>
      <c r="O150" s="18">
        <f t="shared" si="55"/>
        <v>236970</v>
      </c>
      <c r="P150" s="18">
        <f t="shared" si="55"/>
        <v>236970</v>
      </c>
      <c r="Q150" s="47" t="s">
        <v>143</v>
      </c>
      <c r="R150" s="47" t="s">
        <v>43</v>
      </c>
      <c r="S150" s="47" t="s">
        <v>33</v>
      </c>
      <c r="T150" s="47">
        <v>99.5</v>
      </c>
      <c r="U150" s="47">
        <v>99.5</v>
      </c>
      <c r="V150" s="47">
        <v>99.5</v>
      </c>
      <c r="W150" s="47">
        <v>99.5</v>
      </c>
      <c r="X150" s="47">
        <v>99.5</v>
      </c>
      <c r="Y150" s="47">
        <v>99.5</v>
      </c>
    </row>
    <row r="151" spans="1:25" ht="37.9" customHeight="1" x14ac:dyDescent="0.25">
      <c r="A151" s="64"/>
      <c r="B151" s="47"/>
      <c r="C151" s="47"/>
      <c r="D151" s="47"/>
      <c r="E151" s="47"/>
      <c r="F151" s="80"/>
      <c r="G151" s="80"/>
      <c r="H151" s="61"/>
      <c r="I151" s="16" t="s">
        <v>35</v>
      </c>
      <c r="J151" s="17">
        <f t="shared" si="50"/>
        <v>0</v>
      </c>
      <c r="K151" s="17">
        <v>0</v>
      </c>
      <c r="L151" s="17">
        <v>0</v>
      </c>
      <c r="M151" s="18">
        <v>0</v>
      </c>
      <c r="N151" s="19">
        <v>0</v>
      </c>
      <c r="O151" s="18">
        <v>0</v>
      </c>
      <c r="P151" s="18">
        <v>0</v>
      </c>
      <c r="Q151" s="47"/>
      <c r="R151" s="47"/>
      <c r="S151" s="47"/>
      <c r="T151" s="47"/>
      <c r="U151" s="47"/>
      <c r="V151" s="47"/>
      <c r="W151" s="47"/>
      <c r="X151" s="47"/>
      <c r="Y151" s="47"/>
    </row>
    <row r="152" spans="1:25" ht="36" customHeight="1" x14ac:dyDescent="0.25">
      <c r="A152" s="64"/>
      <c r="B152" s="47"/>
      <c r="C152" s="47"/>
      <c r="D152" s="47"/>
      <c r="E152" s="47"/>
      <c r="F152" s="80"/>
      <c r="G152" s="80"/>
      <c r="H152" s="61"/>
      <c r="I152" s="16" t="s">
        <v>36</v>
      </c>
      <c r="J152" s="17">
        <f t="shared" si="50"/>
        <v>0</v>
      </c>
      <c r="K152" s="17">
        <v>0</v>
      </c>
      <c r="L152" s="17">
        <v>0</v>
      </c>
      <c r="M152" s="18">
        <v>0</v>
      </c>
      <c r="N152" s="19">
        <v>0</v>
      </c>
      <c r="O152" s="18">
        <v>0</v>
      </c>
      <c r="P152" s="18">
        <v>0</v>
      </c>
      <c r="Q152" s="47"/>
      <c r="R152" s="47"/>
      <c r="S152" s="47"/>
      <c r="T152" s="47"/>
      <c r="U152" s="47"/>
      <c r="V152" s="47"/>
      <c r="W152" s="47"/>
      <c r="X152" s="47"/>
      <c r="Y152" s="47"/>
    </row>
    <row r="153" spans="1:25" ht="55.15" customHeight="1" x14ac:dyDescent="0.25">
      <c r="A153" s="64"/>
      <c r="B153" s="47"/>
      <c r="C153" s="47"/>
      <c r="D153" s="47"/>
      <c r="E153" s="47"/>
      <c r="F153" s="80"/>
      <c r="G153" s="80"/>
      <c r="H153" s="62"/>
      <c r="I153" s="16" t="s">
        <v>37</v>
      </c>
      <c r="J153" s="17">
        <f t="shared" si="50"/>
        <v>1275305</v>
      </c>
      <c r="K153" s="17">
        <v>92000</v>
      </c>
      <c r="L153" s="17">
        <v>223485</v>
      </c>
      <c r="M153" s="31">
        <v>238010</v>
      </c>
      <c r="N153" s="32">
        <v>247870</v>
      </c>
      <c r="O153" s="31">
        <v>236970</v>
      </c>
      <c r="P153" s="31">
        <v>236970</v>
      </c>
      <c r="Q153" s="47"/>
      <c r="R153" s="47"/>
      <c r="S153" s="47"/>
      <c r="T153" s="47"/>
      <c r="U153" s="47"/>
      <c r="V153" s="47"/>
      <c r="W153" s="47"/>
      <c r="X153" s="47"/>
      <c r="Y153" s="47"/>
    </row>
    <row r="154" spans="1:25" x14ac:dyDescent="0.25">
      <c r="A154" s="64" t="s">
        <v>144</v>
      </c>
      <c r="B154" s="57" t="s">
        <v>145</v>
      </c>
      <c r="C154" s="57">
        <v>2020</v>
      </c>
      <c r="D154" s="57">
        <v>2025</v>
      </c>
      <c r="E154" s="57" t="s">
        <v>32</v>
      </c>
      <c r="F154" s="60" t="s">
        <v>40</v>
      </c>
      <c r="G154" s="60" t="s">
        <v>41</v>
      </c>
      <c r="H154" s="60" t="s">
        <v>33</v>
      </c>
      <c r="I154" s="16" t="s">
        <v>34</v>
      </c>
      <c r="J154" s="17">
        <f>SUM(K154:P154)</f>
        <v>70006</v>
      </c>
      <c r="K154" s="17">
        <f>K155+K156+K157</f>
        <v>0</v>
      </c>
      <c r="L154" s="17">
        <f t="shared" ref="L154:P154" si="56">L155+L156+L157</f>
        <v>0</v>
      </c>
      <c r="M154" s="18">
        <f t="shared" si="56"/>
        <v>13931</v>
      </c>
      <c r="N154" s="19">
        <f t="shared" si="56"/>
        <v>56075</v>
      </c>
      <c r="O154" s="18">
        <f t="shared" si="56"/>
        <v>0</v>
      </c>
      <c r="P154" s="18">
        <f t="shared" si="56"/>
        <v>0</v>
      </c>
      <c r="Q154" s="57" t="s">
        <v>146</v>
      </c>
      <c r="R154" s="57" t="s">
        <v>43</v>
      </c>
      <c r="S154" s="57">
        <v>100</v>
      </c>
      <c r="T154" s="57">
        <v>100</v>
      </c>
      <c r="U154" s="57">
        <v>100</v>
      </c>
      <c r="V154" s="57">
        <v>100</v>
      </c>
      <c r="W154" s="57">
        <v>100</v>
      </c>
      <c r="X154" s="57">
        <v>100</v>
      </c>
      <c r="Y154" s="57">
        <v>100</v>
      </c>
    </row>
    <row r="155" spans="1:25" ht="35.450000000000003" customHeight="1" x14ac:dyDescent="0.25">
      <c r="A155" s="64"/>
      <c r="B155" s="58"/>
      <c r="C155" s="58"/>
      <c r="D155" s="58"/>
      <c r="E155" s="58"/>
      <c r="F155" s="61"/>
      <c r="G155" s="61"/>
      <c r="H155" s="61"/>
      <c r="I155" s="16" t="s">
        <v>35</v>
      </c>
      <c r="J155" s="17">
        <f>SUM(K155:P155)</f>
        <v>0</v>
      </c>
      <c r="K155" s="17">
        <v>0</v>
      </c>
      <c r="L155" s="17">
        <v>0</v>
      </c>
      <c r="M155" s="18">
        <v>0</v>
      </c>
      <c r="N155" s="19">
        <v>0</v>
      </c>
      <c r="O155" s="18">
        <v>0</v>
      </c>
      <c r="P155" s="18">
        <v>0</v>
      </c>
      <c r="Q155" s="58"/>
      <c r="R155" s="58"/>
      <c r="S155" s="58"/>
      <c r="T155" s="58"/>
      <c r="U155" s="58"/>
      <c r="V155" s="58"/>
      <c r="W155" s="58"/>
      <c r="X155" s="58"/>
      <c r="Y155" s="58"/>
    </row>
    <row r="156" spans="1:25" ht="32.450000000000003" customHeight="1" x14ac:dyDescent="0.25">
      <c r="A156" s="64"/>
      <c r="B156" s="58"/>
      <c r="C156" s="58"/>
      <c r="D156" s="58"/>
      <c r="E156" s="58"/>
      <c r="F156" s="61"/>
      <c r="G156" s="61"/>
      <c r="H156" s="61"/>
      <c r="I156" s="16" t="s">
        <v>36</v>
      </c>
      <c r="J156" s="17">
        <f>SUM(K156:P156)</f>
        <v>0</v>
      </c>
      <c r="K156" s="17">
        <v>0</v>
      </c>
      <c r="L156" s="17">
        <v>0</v>
      </c>
      <c r="M156" s="18">
        <v>0</v>
      </c>
      <c r="N156" s="19">
        <v>0</v>
      </c>
      <c r="O156" s="18">
        <v>0</v>
      </c>
      <c r="P156" s="18">
        <v>0</v>
      </c>
      <c r="Q156" s="58"/>
      <c r="R156" s="58"/>
      <c r="S156" s="58"/>
      <c r="T156" s="58"/>
      <c r="U156" s="58"/>
      <c r="V156" s="58"/>
      <c r="W156" s="58"/>
      <c r="X156" s="58"/>
      <c r="Y156" s="58"/>
    </row>
    <row r="157" spans="1:25" ht="48.6" customHeight="1" x14ac:dyDescent="0.25">
      <c r="A157" s="64"/>
      <c r="B157" s="59"/>
      <c r="C157" s="59"/>
      <c r="D157" s="59"/>
      <c r="E157" s="59"/>
      <c r="F157" s="62"/>
      <c r="G157" s="62"/>
      <c r="H157" s="62"/>
      <c r="I157" s="16" t="s">
        <v>37</v>
      </c>
      <c r="J157" s="17">
        <f>SUM(K157:P157)</f>
        <v>70006</v>
      </c>
      <c r="K157" s="17">
        <v>0</v>
      </c>
      <c r="L157" s="17">
        <v>0</v>
      </c>
      <c r="M157" s="18">
        <v>13931</v>
      </c>
      <c r="N157" s="19">
        <v>56075</v>
      </c>
      <c r="O157" s="18">
        <v>0</v>
      </c>
      <c r="P157" s="18">
        <v>0</v>
      </c>
      <c r="Q157" s="59"/>
      <c r="R157" s="59"/>
      <c r="S157" s="59"/>
      <c r="T157" s="59"/>
      <c r="U157" s="59"/>
      <c r="V157" s="59"/>
      <c r="W157" s="59"/>
      <c r="X157" s="59"/>
      <c r="Y157" s="59"/>
    </row>
    <row r="158" spans="1:25" ht="24.6" customHeight="1" x14ac:dyDescent="0.25">
      <c r="A158" s="50" t="s">
        <v>147</v>
      </c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2"/>
    </row>
    <row r="159" spans="1:25" x14ac:dyDescent="0.25">
      <c r="A159" s="67" t="s">
        <v>148</v>
      </c>
      <c r="B159" s="57" t="s">
        <v>149</v>
      </c>
      <c r="C159" s="57">
        <v>2020</v>
      </c>
      <c r="D159" s="57">
        <v>2025</v>
      </c>
      <c r="E159" s="57" t="s">
        <v>32</v>
      </c>
      <c r="F159" s="60" t="s">
        <v>40</v>
      </c>
      <c r="G159" s="60" t="s">
        <v>51</v>
      </c>
      <c r="H159" s="60" t="s">
        <v>150</v>
      </c>
      <c r="I159" s="16" t="s">
        <v>34</v>
      </c>
      <c r="J159" s="17">
        <f>SUM(K159:P159)</f>
        <v>20387232.479999997</v>
      </c>
      <c r="K159" s="17">
        <f>K160+K161+K162</f>
        <v>4814860.13</v>
      </c>
      <c r="L159" s="17">
        <f t="shared" ref="L159:P159" si="57">L160+L161+L162</f>
        <v>3682038</v>
      </c>
      <c r="M159" s="18">
        <f t="shared" si="57"/>
        <v>2061856</v>
      </c>
      <c r="N159" s="19">
        <f t="shared" si="57"/>
        <v>9828478.3499999996</v>
      </c>
      <c r="O159" s="18">
        <f t="shared" si="57"/>
        <v>0</v>
      </c>
      <c r="P159" s="18">
        <f t="shared" si="57"/>
        <v>0</v>
      </c>
      <c r="Q159" s="57" t="s">
        <v>33</v>
      </c>
      <c r="R159" s="57" t="s">
        <v>33</v>
      </c>
      <c r="S159" s="57" t="s">
        <v>33</v>
      </c>
      <c r="T159" s="57" t="s">
        <v>33</v>
      </c>
      <c r="U159" s="57" t="s">
        <v>33</v>
      </c>
      <c r="V159" s="57" t="s">
        <v>33</v>
      </c>
      <c r="W159" s="57" t="s">
        <v>33</v>
      </c>
      <c r="X159" s="57" t="s">
        <v>33</v>
      </c>
      <c r="Y159" s="57" t="s">
        <v>33</v>
      </c>
    </row>
    <row r="160" spans="1:25" ht="34.15" customHeight="1" x14ac:dyDescent="0.25">
      <c r="A160" s="68"/>
      <c r="B160" s="58"/>
      <c r="C160" s="58"/>
      <c r="D160" s="58"/>
      <c r="E160" s="58"/>
      <c r="F160" s="61"/>
      <c r="G160" s="61"/>
      <c r="H160" s="61"/>
      <c r="I160" s="16" t="s">
        <v>35</v>
      </c>
      <c r="J160" s="17">
        <f>SUM(K160:P160)</f>
        <v>917916.67</v>
      </c>
      <c r="K160" s="17">
        <f>K164+K168+K172+K176+K180</f>
        <v>917916.67</v>
      </c>
      <c r="L160" s="17">
        <f t="shared" ref="L160:P160" si="58">L164+L168+L172+L176+L180</f>
        <v>0</v>
      </c>
      <c r="M160" s="17">
        <f t="shared" si="58"/>
        <v>0</v>
      </c>
      <c r="N160" s="19">
        <f t="shared" si="58"/>
        <v>0</v>
      </c>
      <c r="O160" s="17">
        <f t="shared" si="58"/>
        <v>0</v>
      </c>
      <c r="P160" s="17">
        <f t="shared" si="58"/>
        <v>0</v>
      </c>
      <c r="Q160" s="58"/>
      <c r="R160" s="58"/>
      <c r="S160" s="58"/>
      <c r="T160" s="58"/>
      <c r="U160" s="58"/>
      <c r="V160" s="58"/>
      <c r="W160" s="58"/>
      <c r="X160" s="58"/>
      <c r="Y160" s="58"/>
    </row>
    <row r="161" spans="1:25" ht="33.6" customHeight="1" x14ac:dyDescent="0.25">
      <c r="A161" s="68"/>
      <c r="B161" s="58"/>
      <c r="C161" s="58"/>
      <c r="D161" s="58"/>
      <c r="E161" s="58"/>
      <c r="F161" s="61"/>
      <c r="G161" s="61"/>
      <c r="H161" s="61"/>
      <c r="I161" s="16" t="s">
        <v>36</v>
      </c>
      <c r="J161" s="17">
        <f t="shared" ref="J161:J221" si="59">SUM(K161:P161)</f>
        <v>18854726.039999999</v>
      </c>
      <c r="K161" s="17">
        <f t="shared" ref="K161:P162" si="60">K165+K169+K173+K177+K181</f>
        <v>3749525.04</v>
      </c>
      <c r="L161" s="17">
        <f t="shared" si="60"/>
        <v>3571577</v>
      </c>
      <c r="M161" s="17">
        <f t="shared" si="60"/>
        <v>2000000</v>
      </c>
      <c r="N161" s="19">
        <f t="shared" si="60"/>
        <v>9533624</v>
      </c>
      <c r="O161" s="17">
        <f t="shared" si="60"/>
        <v>0</v>
      </c>
      <c r="P161" s="17">
        <f t="shared" si="60"/>
        <v>0</v>
      </c>
      <c r="Q161" s="58"/>
      <c r="R161" s="58"/>
      <c r="S161" s="58"/>
      <c r="T161" s="58"/>
      <c r="U161" s="58"/>
      <c r="V161" s="58"/>
      <c r="W161" s="58"/>
      <c r="X161" s="58"/>
      <c r="Y161" s="58"/>
    </row>
    <row r="162" spans="1:25" ht="38.450000000000003" customHeight="1" x14ac:dyDescent="0.25">
      <c r="A162" s="69"/>
      <c r="B162" s="59"/>
      <c r="C162" s="59"/>
      <c r="D162" s="59"/>
      <c r="E162" s="59"/>
      <c r="F162" s="62"/>
      <c r="G162" s="62"/>
      <c r="H162" s="62"/>
      <c r="I162" s="16" t="s">
        <v>37</v>
      </c>
      <c r="J162" s="17">
        <f t="shared" si="59"/>
        <v>614589.77</v>
      </c>
      <c r="K162" s="17">
        <f t="shared" si="60"/>
        <v>147418.42000000001</v>
      </c>
      <c r="L162" s="17">
        <f t="shared" si="60"/>
        <v>110461</v>
      </c>
      <c r="M162" s="17">
        <f t="shared" si="60"/>
        <v>61856</v>
      </c>
      <c r="N162" s="19">
        <f t="shared" si="60"/>
        <v>294854.34999999998</v>
      </c>
      <c r="O162" s="17">
        <f t="shared" si="60"/>
        <v>0</v>
      </c>
      <c r="P162" s="17">
        <f t="shared" si="60"/>
        <v>0</v>
      </c>
      <c r="Q162" s="59"/>
      <c r="R162" s="59"/>
      <c r="S162" s="59"/>
      <c r="T162" s="59"/>
      <c r="U162" s="59"/>
      <c r="V162" s="59"/>
      <c r="W162" s="59"/>
      <c r="X162" s="59"/>
      <c r="Y162" s="59"/>
    </row>
    <row r="163" spans="1:25" ht="23.45" customHeight="1" x14ac:dyDescent="0.25">
      <c r="A163" s="67" t="s">
        <v>151</v>
      </c>
      <c r="B163" s="57" t="s">
        <v>152</v>
      </c>
      <c r="C163" s="57">
        <v>2020</v>
      </c>
      <c r="D163" s="57">
        <v>2025</v>
      </c>
      <c r="E163" s="57" t="s">
        <v>32</v>
      </c>
      <c r="F163" s="60" t="s">
        <v>40</v>
      </c>
      <c r="G163" s="60" t="s">
        <v>51</v>
      </c>
      <c r="H163" s="60" t="s">
        <v>150</v>
      </c>
      <c r="I163" s="33" t="s">
        <v>34</v>
      </c>
      <c r="J163" s="17">
        <f t="shared" si="59"/>
        <v>965618.21000000008</v>
      </c>
      <c r="K163" s="17">
        <f>K164+K165+K166</f>
        <v>965618.21000000008</v>
      </c>
      <c r="L163" s="17">
        <f t="shared" ref="L163:P163" si="61">L164+L165+L166</f>
        <v>0</v>
      </c>
      <c r="M163" s="18">
        <f t="shared" si="61"/>
        <v>0</v>
      </c>
      <c r="N163" s="19">
        <f t="shared" si="61"/>
        <v>0</v>
      </c>
      <c r="O163" s="18">
        <f t="shared" si="61"/>
        <v>0</v>
      </c>
      <c r="P163" s="18">
        <f t="shared" si="61"/>
        <v>0</v>
      </c>
      <c r="Q163" s="57" t="s">
        <v>153</v>
      </c>
      <c r="R163" s="57" t="s">
        <v>93</v>
      </c>
      <c r="S163" s="67">
        <v>1</v>
      </c>
      <c r="T163" s="67">
        <v>1</v>
      </c>
      <c r="U163" s="67">
        <v>0</v>
      </c>
      <c r="V163" s="67">
        <v>0</v>
      </c>
      <c r="W163" s="57">
        <v>0</v>
      </c>
      <c r="X163" s="57">
        <v>0</v>
      </c>
      <c r="Y163" s="57">
        <v>0</v>
      </c>
    </row>
    <row r="164" spans="1:25" ht="39" customHeight="1" x14ac:dyDescent="0.25">
      <c r="A164" s="68"/>
      <c r="B164" s="58"/>
      <c r="C164" s="58"/>
      <c r="D164" s="58"/>
      <c r="E164" s="58"/>
      <c r="F164" s="61"/>
      <c r="G164" s="61"/>
      <c r="H164" s="61"/>
      <c r="I164" s="33" t="s">
        <v>35</v>
      </c>
      <c r="J164" s="17">
        <f t="shared" si="59"/>
        <v>917916.67</v>
      </c>
      <c r="K164" s="17">
        <v>917916.67</v>
      </c>
      <c r="L164" s="17">
        <v>0</v>
      </c>
      <c r="M164" s="18">
        <v>0</v>
      </c>
      <c r="N164" s="19">
        <v>0</v>
      </c>
      <c r="O164" s="18">
        <v>0</v>
      </c>
      <c r="P164" s="18">
        <v>0</v>
      </c>
      <c r="Q164" s="58"/>
      <c r="R164" s="58"/>
      <c r="S164" s="68"/>
      <c r="T164" s="68"/>
      <c r="U164" s="68"/>
      <c r="V164" s="68"/>
      <c r="W164" s="58"/>
      <c r="X164" s="58"/>
      <c r="Y164" s="58"/>
    </row>
    <row r="165" spans="1:25" ht="36" customHeight="1" x14ac:dyDescent="0.25">
      <c r="A165" s="68"/>
      <c r="B165" s="58"/>
      <c r="C165" s="58"/>
      <c r="D165" s="58"/>
      <c r="E165" s="58"/>
      <c r="F165" s="61"/>
      <c r="G165" s="61"/>
      <c r="H165" s="61"/>
      <c r="I165" s="33" t="s">
        <v>36</v>
      </c>
      <c r="J165" s="17">
        <f t="shared" si="59"/>
        <v>18732.990000000002</v>
      </c>
      <c r="K165" s="17">
        <v>18732.990000000002</v>
      </c>
      <c r="L165" s="17">
        <v>0</v>
      </c>
      <c r="M165" s="18">
        <v>0</v>
      </c>
      <c r="N165" s="19">
        <v>0</v>
      </c>
      <c r="O165" s="18">
        <v>0</v>
      </c>
      <c r="P165" s="18">
        <v>0</v>
      </c>
      <c r="Q165" s="58"/>
      <c r="R165" s="58"/>
      <c r="S165" s="68"/>
      <c r="T165" s="68"/>
      <c r="U165" s="68"/>
      <c r="V165" s="68"/>
      <c r="W165" s="58"/>
      <c r="X165" s="58"/>
      <c r="Y165" s="58"/>
    </row>
    <row r="166" spans="1:25" ht="39" customHeight="1" x14ac:dyDescent="0.25">
      <c r="A166" s="69"/>
      <c r="B166" s="59"/>
      <c r="C166" s="59"/>
      <c r="D166" s="59"/>
      <c r="E166" s="59"/>
      <c r="F166" s="62"/>
      <c r="G166" s="62"/>
      <c r="H166" s="62"/>
      <c r="I166" s="33" t="s">
        <v>37</v>
      </c>
      <c r="J166" s="17">
        <f t="shared" si="59"/>
        <v>28968.55</v>
      </c>
      <c r="K166" s="17">
        <v>28968.55</v>
      </c>
      <c r="L166" s="17">
        <v>0</v>
      </c>
      <c r="M166" s="18">
        <v>0</v>
      </c>
      <c r="N166" s="19">
        <v>0</v>
      </c>
      <c r="O166" s="18">
        <v>0</v>
      </c>
      <c r="P166" s="18">
        <v>0</v>
      </c>
      <c r="Q166" s="59"/>
      <c r="R166" s="59"/>
      <c r="S166" s="69"/>
      <c r="T166" s="69"/>
      <c r="U166" s="69"/>
      <c r="V166" s="69"/>
      <c r="W166" s="59"/>
      <c r="X166" s="59"/>
      <c r="Y166" s="59"/>
    </row>
    <row r="167" spans="1:25" ht="22.15" customHeight="1" x14ac:dyDescent="0.25">
      <c r="A167" s="67" t="s">
        <v>154</v>
      </c>
      <c r="B167" s="57" t="s">
        <v>155</v>
      </c>
      <c r="C167" s="57">
        <v>2020</v>
      </c>
      <c r="D167" s="57">
        <v>2025</v>
      </c>
      <c r="E167" s="57" t="s">
        <v>32</v>
      </c>
      <c r="F167" s="60" t="s">
        <v>40</v>
      </c>
      <c r="G167" s="60" t="s">
        <v>51</v>
      </c>
      <c r="H167" s="60" t="s">
        <v>150</v>
      </c>
      <c r="I167" s="34" t="s">
        <v>34</v>
      </c>
      <c r="J167" s="17">
        <f t="shared" si="59"/>
        <v>6446054.0999999996</v>
      </c>
      <c r="K167" s="17">
        <f>K168+K169+K170</f>
        <v>2764016.1</v>
      </c>
      <c r="L167" s="17">
        <f>L168+L169+L170</f>
        <v>3682038</v>
      </c>
      <c r="M167" s="18">
        <v>0</v>
      </c>
      <c r="N167" s="19">
        <v>0</v>
      </c>
      <c r="O167" s="18">
        <v>0</v>
      </c>
      <c r="P167" s="18">
        <v>0</v>
      </c>
      <c r="Q167" s="57" t="s">
        <v>156</v>
      </c>
      <c r="R167" s="57" t="s">
        <v>157</v>
      </c>
      <c r="S167" s="67">
        <v>1485</v>
      </c>
      <c r="T167" s="67">
        <v>671</v>
      </c>
      <c r="U167" s="67">
        <v>1485</v>
      </c>
      <c r="V167" s="67">
        <v>0</v>
      </c>
      <c r="W167" s="67">
        <v>0</v>
      </c>
      <c r="X167" s="67">
        <v>0</v>
      </c>
      <c r="Y167" s="67">
        <v>0</v>
      </c>
    </row>
    <row r="168" spans="1:25" ht="35.450000000000003" customHeight="1" x14ac:dyDescent="0.25">
      <c r="A168" s="68"/>
      <c r="B168" s="58"/>
      <c r="C168" s="58"/>
      <c r="D168" s="58"/>
      <c r="E168" s="58"/>
      <c r="F168" s="61"/>
      <c r="G168" s="61"/>
      <c r="H168" s="61"/>
      <c r="I168" s="34" t="s">
        <v>35</v>
      </c>
      <c r="J168" s="17">
        <f t="shared" si="59"/>
        <v>0</v>
      </c>
      <c r="K168" s="17">
        <v>0</v>
      </c>
      <c r="L168" s="17">
        <v>0</v>
      </c>
      <c r="M168" s="18">
        <v>0</v>
      </c>
      <c r="N168" s="19">
        <v>0</v>
      </c>
      <c r="O168" s="18">
        <v>0</v>
      </c>
      <c r="P168" s="18">
        <v>0</v>
      </c>
      <c r="Q168" s="58"/>
      <c r="R168" s="58"/>
      <c r="S168" s="68"/>
      <c r="T168" s="68"/>
      <c r="U168" s="68"/>
      <c r="V168" s="68"/>
      <c r="W168" s="68"/>
      <c r="X168" s="68"/>
      <c r="Y168" s="68"/>
    </row>
    <row r="169" spans="1:25" ht="39.6" customHeight="1" x14ac:dyDescent="0.25">
      <c r="A169" s="68"/>
      <c r="B169" s="58"/>
      <c r="C169" s="58"/>
      <c r="D169" s="58"/>
      <c r="E169" s="58"/>
      <c r="F169" s="61"/>
      <c r="G169" s="61"/>
      <c r="H169" s="61"/>
      <c r="I169" s="34" t="s">
        <v>36</v>
      </c>
      <c r="J169" s="17">
        <f t="shared" si="59"/>
        <v>6249700</v>
      </c>
      <c r="K169" s="17">
        <v>2678123</v>
      </c>
      <c r="L169" s="17">
        <v>3571577</v>
      </c>
      <c r="M169" s="18">
        <v>0</v>
      </c>
      <c r="N169" s="19">
        <v>0</v>
      </c>
      <c r="O169" s="18">
        <v>0</v>
      </c>
      <c r="P169" s="18">
        <v>0</v>
      </c>
      <c r="Q169" s="58"/>
      <c r="R169" s="58"/>
      <c r="S169" s="68"/>
      <c r="T169" s="68"/>
      <c r="U169" s="68"/>
      <c r="V169" s="68"/>
      <c r="W169" s="68"/>
      <c r="X169" s="68"/>
      <c r="Y169" s="68"/>
    </row>
    <row r="170" spans="1:25" ht="91.15" customHeight="1" x14ac:dyDescent="0.25">
      <c r="A170" s="69"/>
      <c r="B170" s="59"/>
      <c r="C170" s="59"/>
      <c r="D170" s="59"/>
      <c r="E170" s="59"/>
      <c r="F170" s="62"/>
      <c r="G170" s="62"/>
      <c r="H170" s="62"/>
      <c r="I170" s="33" t="s">
        <v>37</v>
      </c>
      <c r="J170" s="17">
        <f t="shared" si="59"/>
        <v>196354.1</v>
      </c>
      <c r="K170" s="17">
        <v>85893.1</v>
      </c>
      <c r="L170" s="17">
        <v>110461</v>
      </c>
      <c r="M170" s="18">
        <v>0</v>
      </c>
      <c r="N170" s="19">
        <v>0</v>
      </c>
      <c r="O170" s="18">
        <v>0</v>
      </c>
      <c r="P170" s="18">
        <v>0</v>
      </c>
      <c r="Q170" s="59"/>
      <c r="R170" s="59"/>
      <c r="S170" s="69"/>
      <c r="T170" s="69"/>
      <c r="U170" s="69"/>
      <c r="V170" s="69"/>
      <c r="W170" s="69"/>
      <c r="X170" s="69"/>
      <c r="Y170" s="69"/>
    </row>
    <row r="171" spans="1:25" x14ac:dyDescent="0.25">
      <c r="A171" s="93" t="s">
        <v>158</v>
      </c>
      <c r="B171" s="57" t="s">
        <v>159</v>
      </c>
      <c r="C171" s="57">
        <v>2020</v>
      </c>
      <c r="D171" s="57">
        <v>2025</v>
      </c>
      <c r="E171" s="57" t="s">
        <v>32</v>
      </c>
      <c r="F171" s="60" t="s">
        <v>40</v>
      </c>
      <c r="G171" s="60" t="s">
        <v>51</v>
      </c>
      <c r="H171" s="60" t="s">
        <v>150</v>
      </c>
      <c r="I171" s="33" t="s">
        <v>34</v>
      </c>
      <c r="J171" s="17">
        <f t="shared" ref="J171:J178" si="62">SUM(K171:P171)</f>
        <v>6618849.8200000003</v>
      </c>
      <c r="K171" s="17">
        <f>K172+K173+K174</f>
        <v>1085225.82</v>
      </c>
      <c r="L171" s="17">
        <f t="shared" ref="L171:P171" si="63">L172+L173+L174</f>
        <v>0</v>
      </c>
      <c r="M171" s="18">
        <f t="shared" si="63"/>
        <v>0</v>
      </c>
      <c r="N171" s="19">
        <f t="shared" si="63"/>
        <v>5533624</v>
      </c>
      <c r="O171" s="18">
        <f t="shared" si="63"/>
        <v>0</v>
      </c>
      <c r="P171" s="18">
        <f t="shared" si="63"/>
        <v>0</v>
      </c>
      <c r="Q171" s="57" t="s">
        <v>160</v>
      </c>
      <c r="R171" s="57" t="s">
        <v>43</v>
      </c>
      <c r="S171" s="57">
        <v>100</v>
      </c>
      <c r="T171" s="57">
        <v>100</v>
      </c>
      <c r="U171" s="57">
        <v>100</v>
      </c>
      <c r="V171" s="57">
        <v>100</v>
      </c>
      <c r="W171" s="57">
        <v>100</v>
      </c>
      <c r="X171" s="57">
        <v>100</v>
      </c>
      <c r="Y171" s="57">
        <v>100</v>
      </c>
    </row>
    <row r="172" spans="1:25" ht="40.15" customHeight="1" x14ac:dyDescent="0.25">
      <c r="A172" s="94"/>
      <c r="B172" s="58"/>
      <c r="C172" s="58"/>
      <c r="D172" s="58"/>
      <c r="E172" s="58"/>
      <c r="F172" s="61"/>
      <c r="G172" s="61"/>
      <c r="H172" s="61"/>
      <c r="I172" s="33" t="s">
        <v>35</v>
      </c>
      <c r="J172" s="17">
        <f t="shared" si="62"/>
        <v>0</v>
      </c>
      <c r="K172" s="17">
        <v>0</v>
      </c>
      <c r="L172" s="17">
        <v>0</v>
      </c>
      <c r="M172" s="18">
        <v>0</v>
      </c>
      <c r="N172" s="19">
        <v>0</v>
      </c>
      <c r="O172" s="18">
        <v>0</v>
      </c>
      <c r="P172" s="18">
        <v>0</v>
      </c>
      <c r="Q172" s="58"/>
      <c r="R172" s="58"/>
      <c r="S172" s="58"/>
      <c r="T172" s="58"/>
      <c r="U172" s="58"/>
      <c r="V172" s="58"/>
      <c r="W172" s="58"/>
      <c r="X172" s="58"/>
      <c r="Y172" s="58"/>
    </row>
    <row r="173" spans="1:25" ht="33.6" customHeight="1" x14ac:dyDescent="0.25">
      <c r="A173" s="94"/>
      <c r="B173" s="58"/>
      <c r="C173" s="58"/>
      <c r="D173" s="58"/>
      <c r="E173" s="58"/>
      <c r="F173" s="61"/>
      <c r="G173" s="61"/>
      <c r="H173" s="61"/>
      <c r="I173" s="33" t="s">
        <v>36</v>
      </c>
      <c r="J173" s="17">
        <f t="shared" si="62"/>
        <v>6586293.0499999998</v>
      </c>
      <c r="K173" s="17">
        <v>1052669.05</v>
      </c>
      <c r="L173" s="17">
        <v>0</v>
      </c>
      <c r="M173" s="18">
        <v>0</v>
      </c>
      <c r="N173" s="21">
        <v>5533624</v>
      </c>
      <c r="O173" s="18">
        <v>0</v>
      </c>
      <c r="P173" s="18">
        <v>0</v>
      </c>
      <c r="Q173" s="58"/>
      <c r="R173" s="58"/>
      <c r="S173" s="58"/>
      <c r="T173" s="58"/>
      <c r="U173" s="58"/>
      <c r="V173" s="58"/>
      <c r="W173" s="58"/>
      <c r="X173" s="58"/>
      <c r="Y173" s="58"/>
    </row>
    <row r="174" spans="1:25" ht="164.45" customHeight="1" x14ac:dyDescent="0.25">
      <c r="A174" s="69"/>
      <c r="B174" s="59"/>
      <c r="C174" s="59"/>
      <c r="D174" s="59"/>
      <c r="E174" s="59"/>
      <c r="F174" s="62"/>
      <c r="G174" s="62"/>
      <c r="H174" s="62"/>
      <c r="I174" s="33" t="s">
        <v>37</v>
      </c>
      <c r="J174" s="17">
        <f t="shared" si="62"/>
        <v>32556.77</v>
      </c>
      <c r="K174" s="17">
        <v>32556.77</v>
      </c>
      <c r="L174" s="17">
        <v>0</v>
      </c>
      <c r="M174" s="18">
        <v>0</v>
      </c>
      <c r="N174" s="19">
        <v>0</v>
      </c>
      <c r="O174" s="18">
        <v>0</v>
      </c>
      <c r="P174" s="18">
        <v>0</v>
      </c>
      <c r="Q174" s="59"/>
      <c r="R174" s="59"/>
      <c r="S174" s="59"/>
      <c r="T174" s="59"/>
      <c r="U174" s="59"/>
      <c r="V174" s="59"/>
      <c r="W174" s="59"/>
      <c r="X174" s="59"/>
      <c r="Y174" s="59"/>
    </row>
    <row r="175" spans="1:25" s="36" customFormat="1" ht="23.45" customHeight="1" x14ac:dyDescent="0.25">
      <c r="A175" s="95" t="s">
        <v>161</v>
      </c>
      <c r="B175" s="98" t="s">
        <v>162</v>
      </c>
      <c r="C175" s="98">
        <v>2020</v>
      </c>
      <c r="D175" s="98">
        <v>2025</v>
      </c>
      <c r="E175" s="98" t="s">
        <v>32</v>
      </c>
      <c r="F175" s="101" t="s">
        <v>40</v>
      </c>
      <c r="G175" s="101" t="s">
        <v>51</v>
      </c>
      <c r="H175" s="101" t="s">
        <v>150</v>
      </c>
      <c r="I175" s="35" t="s">
        <v>34</v>
      </c>
      <c r="J175" s="18">
        <f t="shared" si="62"/>
        <v>6232999.0099999998</v>
      </c>
      <c r="K175" s="18">
        <f>K176+K177+K178</f>
        <v>0</v>
      </c>
      <c r="L175" s="18">
        <f t="shared" ref="L175:P175" si="64">L176+L177+L178</f>
        <v>0</v>
      </c>
      <c r="M175" s="18">
        <f t="shared" si="64"/>
        <v>2061856</v>
      </c>
      <c r="N175" s="19">
        <f t="shared" si="64"/>
        <v>4171143.01</v>
      </c>
      <c r="O175" s="18">
        <f t="shared" si="64"/>
        <v>0</v>
      </c>
      <c r="P175" s="18">
        <f t="shared" si="64"/>
        <v>0</v>
      </c>
      <c r="Q175" s="98" t="s">
        <v>163</v>
      </c>
      <c r="R175" s="98" t="s">
        <v>93</v>
      </c>
      <c r="S175" s="98">
        <f>SUM(T175:Y178)</f>
        <v>5</v>
      </c>
      <c r="T175" s="98"/>
      <c r="U175" s="98"/>
      <c r="V175" s="98">
        <v>2</v>
      </c>
      <c r="W175" s="98">
        <v>3</v>
      </c>
      <c r="X175" s="98"/>
      <c r="Y175" s="98"/>
    </row>
    <row r="176" spans="1:25" s="36" customFormat="1" ht="31.15" customHeight="1" x14ac:dyDescent="0.25">
      <c r="A176" s="96"/>
      <c r="B176" s="99"/>
      <c r="C176" s="99"/>
      <c r="D176" s="99"/>
      <c r="E176" s="99"/>
      <c r="F176" s="102"/>
      <c r="G176" s="102"/>
      <c r="H176" s="102"/>
      <c r="I176" s="35" t="s">
        <v>35</v>
      </c>
      <c r="J176" s="18">
        <f t="shared" si="62"/>
        <v>0</v>
      </c>
      <c r="K176" s="18">
        <v>0</v>
      </c>
      <c r="L176" s="18">
        <v>0</v>
      </c>
      <c r="M176" s="18">
        <v>0</v>
      </c>
      <c r="N176" s="19">
        <v>0</v>
      </c>
      <c r="O176" s="18">
        <v>0</v>
      </c>
      <c r="P176" s="18">
        <v>0</v>
      </c>
      <c r="Q176" s="99"/>
      <c r="R176" s="99"/>
      <c r="S176" s="99"/>
      <c r="T176" s="99"/>
      <c r="U176" s="99"/>
      <c r="V176" s="99"/>
      <c r="W176" s="99"/>
      <c r="X176" s="99"/>
      <c r="Y176" s="99"/>
    </row>
    <row r="177" spans="1:25" s="36" customFormat="1" ht="37.15" customHeight="1" x14ac:dyDescent="0.25">
      <c r="A177" s="96"/>
      <c r="B177" s="99"/>
      <c r="C177" s="99"/>
      <c r="D177" s="99"/>
      <c r="E177" s="99"/>
      <c r="F177" s="102"/>
      <c r="G177" s="102"/>
      <c r="H177" s="102"/>
      <c r="I177" s="35" t="s">
        <v>36</v>
      </c>
      <c r="J177" s="18">
        <f t="shared" si="62"/>
        <v>6000000</v>
      </c>
      <c r="K177" s="18">
        <v>0</v>
      </c>
      <c r="L177" s="18">
        <v>0</v>
      </c>
      <c r="M177" s="18">
        <v>2000000</v>
      </c>
      <c r="N177" s="21">
        <v>4000000</v>
      </c>
      <c r="O177" s="18">
        <v>0</v>
      </c>
      <c r="P177" s="18">
        <v>0</v>
      </c>
      <c r="Q177" s="99"/>
      <c r="R177" s="99"/>
      <c r="S177" s="99"/>
      <c r="T177" s="99"/>
      <c r="U177" s="99"/>
      <c r="V177" s="99"/>
      <c r="W177" s="99"/>
      <c r="X177" s="99"/>
      <c r="Y177" s="99"/>
    </row>
    <row r="178" spans="1:25" s="36" customFormat="1" ht="43.15" customHeight="1" x14ac:dyDescent="0.25">
      <c r="A178" s="97"/>
      <c r="B178" s="100"/>
      <c r="C178" s="100"/>
      <c r="D178" s="100"/>
      <c r="E178" s="100"/>
      <c r="F178" s="103"/>
      <c r="G178" s="103"/>
      <c r="H178" s="103"/>
      <c r="I178" s="35" t="s">
        <v>37</v>
      </c>
      <c r="J178" s="18">
        <f t="shared" si="62"/>
        <v>232999.01</v>
      </c>
      <c r="K178" s="18">
        <v>0</v>
      </c>
      <c r="L178" s="18">
        <v>0</v>
      </c>
      <c r="M178" s="18">
        <v>61856</v>
      </c>
      <c r="N178" s="19">
        <v>171143.01</v>
      </c>
      <c r="O178" s="18">
        <v>0</v>
      </c>
      <c r="P178" s="18">
        <v>0</v>
      </c>
      <c r="Q178" s="100"/>
      <c r="R178" s="100"/>
      <c r="S178" s="100"/>
      <c r="T178" s="100"/>
      <c r="U178" s="100"/>
      <c r="V178" s="100"/>
      <c r="W178" s="100"/>
      <c r="X178" s="100"/>
      <c r="Y178" s="100"/>
    </row>
    <row r="179" spans="1:25" s="36" customFormat="1" ht="43.15" customHeight="1" x14ac:dyDescent="0.25">
      <c r="A179" s="95" t="s">
        <v>164</v>
      </c>
      <c r="B179" s="98" t="s">
        <v>165</v>
      </c>
      <c r="C179" s="98">
        <v>2020</v>
      </c>
      <c r="D179" s="98">
        <v>2025</v>
      </c>
      <c r="E179" s="98" t="s">
        <v>32</v>
      </c>
      <c r="F179" s="101" t="s">
        <v>40</v>
      </c>
      <c r="G179" s="101" t="s">
        <v>51</v>
      </c>
      <c r="H179" s="101" t="s">
        <v>166</v>
      </c>
      <c r="I179" s="35" t="s">
        <v>34</v>
      </c>
      <c r="J179" s="18">
        <f t="shared" ref="J179:J182" si="65">SUM(K179:P179)</f>
        <v>123711.34</v>
      </c>
      <c r="K179" s="18">
        <f>K180+K181+K182</f>
        <v>0</v>
      </c>
      <c r="L179" s="18">
        <f t="shared" ref="L179:P179" si="66">L180+L181+L182</f>
        <v>0</v>
      </c>
      <c r="M179" s="18">
        <f t="shared" si="66"/>
        <v>0</v>
      </c>
      <c r="N179" s="19">
        <f t="shared" si="66"/>
        <v>123711.34</v>
      </c>
      <c r="O179" s="18">
        <f t="shared" si="66"/>
        <v>0</v>
      </c>
      <c r="P179" s="18">
        <f t="shared" si="66"/>
        <v>0</v>
      </c>
      <c r="Q179" s="98" t="s">
        <v>167</v>
      </c>
      <c r="R179" s="98" t="s">
        <v>93</v>
      </c>
      <c r="S179" s="98"/>
      <c r="T179" s="98"/>
      <c r="U179" s="98"/>
      <c r="V179" s="98"/>
      <c r="W179" s="98">
        <v>1</v>
      </c>
      <c r="X179" s="98"/>
      <c r="Y179" s="98"/>
    </row>
    <row r="180" spans="1:25" s="36" customFormat="1" ht="43.15" customHeight="1" x14ac:dyDescent="0.25">
      <c r="A180" s="96"/>
      <c r="B180" s="99"/>
      <c r="C180" s="99"/>
      <c r="D180" s="99"/>
      <c r="E180" s="99"/>
      <c r="F180" s="102"/>
      <c r="G180" s="102"/>
      <c r="H180" s="102"/>
      <c r="I180" s="35" t="s">
        <v>35</v>
      </c>
      <c r="J180" s="18">
        <f t="shared" si="65"/>
        <v>0</v>
      </c>
      <c r="K180" s="18">
        <v>0</v>
      </c>
      <c r="L180" s="18">
        <v>0</v>
      </c>
      <c r="M180" s="18">
        <v>0</v>
      </c>
      <c r="N180" s="19">
        <v>0</v>
      </c>
      <c r="O180" s="18">
        <v>0</v>
      </c>
      <c r="P180" s="18">
        <v>0</v>
      </c>
      <c r="Q180" s="99"/>
      <c r="R180" s="99"/>
      <c r="S180" s="99"/>
      <c r="T180" s="99"/>
      <c r="U180" s="99"/>
      <c r="V180" s="99"/>
      <c r="W180" s="99"/>
      <c r="X180" s="99"/>
      <c r="Y180" s="99"/>
    </row>
    <row r="181" spans="1:25" s="36" customFormat="1" ht="43.15" customHeight="1" x14ac:dyDescent="0.25">
      <c r="A181" s="96"/>
      <c r="B181" s="99"/>
      <c r="C181" s="99"/>
      <c r="D181" s="99"/>
      <c r="E181" s="99"/>
      <c r="F181" s="102"/>
      <c r="G181" s="102"/>
      <c r="H181" s="102"/>
      <c r="I181" s="35" t="s">
        <v>36</v>
      </c>
      <c r="J181" s="18">
        <f t="shared" si="65"/>
        <v>0</v>
      </c>
      <c r="K181" s="18">
        <v>0</v>
      </c>
      <c r="L181" s="18">
        <v>0</v>
      </c>
      <c r="M181" s="18">
        <v>0</v>
      </c>
      <c r="N181" s="19">
        <v>0</v>
      </c>
      <c r="O181" s="18">
        <v>0</v>
      </c>
      <c r="P181" s="18">
        <v>0</v>
      </c>
      <c r="Q181" s="99"/>
      <c r="R181" s="99"/>
      <c r="S181" s="99"/>
      <c r="T181" s="99"/>
      <c r="U181" s="99"/>
      <c r="V181" s="99"/>
      <c r="W181" s="99"/>
      <c r="X181" s="99"/>
      <c r="Y181" s="99"/>
    </row>
    <row r="182" spans="1:25" s="36" customFormat="1" ht="43.15" customHeight="1" x14ac:dyDescent="0.25">
      <c r="A182" s="97"/>
      <c r="B182" s="100"/>
      <c r="C182" s="100"/>
      <c r="D182" s="100"/>
      <c r="E182" s="100"/>
      <c r="F182" s="103"/>
      <c r="G182" s="103"/>
      <c r="H182" s="103"/>
      <c r="I182" s="35" t="s">
        <v>37</v>
      </c>
      <c r="J182" s="18">
        <f t="shared" si="65"/>
        <v>123711.34</v>
      </c>
      <c r="K182" s="18">
        <v>0</v>
      </c>
      <c r="L182" s="18">
        <v>0</v>
      </c>
      <c r="M182" s="18">
        <v>0</v>
      </c>
      <c r="N182" s="19">
        <v>123711.34</v>
      </c>
      <c r="O182" s="18">
        <v>0</v>
      </c>
      <c r="P182" s="18">
        <v>0</v>
      </c>
      <c r="Q182" s="100"/>
      <c r="R182" s="100"/>
      <c r="S182" s="100"/>
      <c r="T182" s="100"/>
      <c r="U182" s="100"/>
      <c r="V182" s="100"/>
      <c r="W182" s="100"/>
      <c r="X182" s="100"/>
      <c r="Y182" s="100"/>
    </row>
    <row r="183" spans="1:25" x14ac:dyDescent="0.25">
      <c r="A183" s="104" t="s">
        <v>168</v>
      </c>
      <c r="B183" s="105"/>
      <c r="C183" s="105"/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105"/>
      <c r="P183" s="105"/>
      <c r="Q183" s="105"/>
      <c r="R183" s="105"/>
      <c r="S183" s="105"/>
      <c r="T183" s="105"/>
      <c r="U183" s="105"/>
      <c r="V183" s="105"/>
      <c r="W183" s="105"/>
      <c r="X183" s="105"/>
      <c r="Y183" s="106"/>
    </row>
    <row r="184" spans="1:25" x14ac:dyDescent="0.25">
      <c r="A184" s="67" t="s">
        <v>169</v>
      </c>
      <c r="B184" s="57" t="s">
        <v>170</v>
      </c>
      <c r="C184" s="57">
        <v>2020</v>
      </c>
      <c r="D184" s="57">
        <v>2025</v>
      </c>
      <c r="E184" s="57" t="s">
        <v>32</v>
      </c>
      <c r="F184" s="60" t="s">
        <v>40</v>
      </c>
      <c r="G184" s="60" t="s">
        <v>51</v>
      </c>
      <c r="H184" s="60" t="s">
        <v>171</v>
      </c>
      <c r="I184" s="37" t="s">
        <v>34</v>
      </c>
      <c r="J184" s="38">
        <f>SUM(K184:P184)</f>
        <v>3601086.4000000004</v>
      </c>
      <c r="K184" s="38">
        <f>K185+K186+K187</f>
        <v>0</v>
      </c>
      <c r="L184" s="38">
        <f t="shared" ref="L184:P184" si="67">L185+L186+L187</f>
        <v>1776428.29</v>
      </c>
      <c r="M184" s="39">
        <f t="shared" si="67"/>
        <v>0</v>
      </c>
      <c r="N184" s="40">
        <f t="shared" si="67"/>
        <v>1824658.11</v>
      </c>
      <c r="O184" s="39">
        <f t="shared" si="67"/>
        <v>0</v>
      </c>
      <c r="P184" s="39">
        <f t="shared" si="67"/>
        <v>0</v>
      </c>
      <c r="Q184" s="47" t="s">
        <v>33</v>
      </c>
      <c r="R184" s="47" t="s">
        <v>33</v>
      </c>
      <c r="S184" s="47" t="s">
        <v>33</v>
      </c>
      <c r="T184" s="47" t="s">
        <v>33</v>
      </c>
      <c r="U184" s="47" t="s">
        <v>33</v>
      </c>
      <c r="V184" s="47" t="s">
        <v>33</v>
      </c>
      <c r="W184" s="47" t="s">
        <v>33</v>
      </c>
      <c r="X184" s="47" t="s">
        <v>33</v>
      </c>
      <c r="Y184" s="47" t="s">
        <v>33</v>
      </c>
    </row>
    <row r="185" spans="1:25" ht="37.9" customHeight="1" x14ac:dyDescent="0.25">
      <c r="A185" s="68"/>
      <c r="B185" s="58"/>
      <c r="C185" s="58"/>
      <c r="D185" s="58"/>
      <c r="E185" s="58"/>
      <c r="F185" s="61"/>
      <c r="G185" s="61"/>
      <c r="H185" s="61"/>
      <c r="I185" s="33" t="s">
        <v>35</v>
      </c>
      <c r="J185" s="38">
        <f t="shared" ref="J185:J191" si="68">SUM(K185:P185)</f>
        <v>3423192.73</v>
      </c>
      <c r="K185" s="17">
        <f>K189+K193</f>
        <v>0</v>
      </c>
      <c r="L185" s="17">
        <f t="shared" ref="L185:P185" si="69">L189+L193</f>
        <v>1688672.73</v>
      </c>
      <c r="M185" s="18">
        <f t="shared" si="69"/>
        <v>0</v>
      </c>
      <c r="N185" s="19">
        <f t="shared" si="69"/>
        <v>1734520</v>
      </c>
      <c r="O185" s="18">
        <f t="shared" si="69"/>
        <v>0</v>
      </c>
      <c r="P185" s="18">
        <f t="shared" si="69"/>
        <v>0</v>
      </c>
      <c r="Q185" s="47"/>
      <c r="R185" s="47"/>
      <c r="S185" s="47"/>
      <c r="T185" s="47"/>
      <c r="U185" s="47"/>
      <c r="V185" s="47"/>
      <c r="W185" s="47"/>
      <c r="X185" s="47"/>
      <c r="Y185" s="47"/>
    </row>
    <row r="186" spans="1:25" ht="30" customHeight="1" x14ac:dyDescent="0.25">
      <c r="A186" s="68"/>
      <c r="B186" s="58"/>
      <c r="C186" s="58"/>
      <c r="D186" s="58"/>
      <c r="E186" s="58"/>
      <c r="F186" s="61"/>
      <c r="G186" s="61"/>
      <c r="H186" s="61"/>
      <c r="I186" s="33" t="s">
        <v>36</v>
      </c>
      <c r="J186" s="38">
        <f t="shared" si="68"/>
        <v>69861.08</v>
      </c>
      <c r="K186" s="17">
        <f t="shared" ref="K186:P187" si="70">K190+K194</f>
        <v>0</v>
      </c>
      <c r="L186" s="17">
        <f t="shared" si="70"/>
        <v>34462.71</v>
      </c>
      <c r="M186" s="18">
        <f t="shared" si="70"/>
        <v>0</v>
      </c>
      <c r="N186" s="19">
        <f t="shared" si="70"/>
        <v>35398.370000000003</v>
      </c>
      <c r="O186" s="18">
        <f t="shared" si="70"/>
        <v>0</v>
      </c>
      <c r="P186" s="18">
        <f t="shared" si="70"/>
        <v>0</v>
      </c>
      <c r="Q186" s="47"/>
      <c r="R186" s="47"/>
      <c r="S186" s="47"/>
      <c r="T186" s="47"/>
      <c r="U186" s="47"/>
      <c r="V186" s="47"/>
      <c r="W186" s="47"/>
      <c r="X186" s="47"/>
      <c r="Y186" s="47"/>
    </row>
    <row r="187" spans="1:25" ht="41.45" customHeight="1" x14ac:dyDescent="0.25">
      <c r="A187" s="69"/>
      <c r="B187" s="59"/>
      <c r="C187" s="59"/>
      <c r="D187" s="59"/>
      <c r="E187" s="59"/>
      <c r="F187" s="62"/>
      <c r="G187" s="62"/>
      <c r="H187" s="62"/>
      <c r="I187" s="33" t="s">
        <v>37</v>
      </c>
      <c r="J187" s="38">
        <f t="shared" si="68"/>
        <v>108032.59</v>
      </c>
      <c r="K187" s="17">
        <f t="shared" si="70"/>
        <v>0</v>
      </c>
      <c r="L187" s="17">
        <f t="shared" si="70"/>
        <v>53292.85</v>
      </c>
      <c r="M187" s="18">
        <f t="shared" si="70"/>
        <v>0</v>
      </c>
      <c r="N187" s="19">
        <f t="shared" si="70"/>
        <v>54739.74</v>
      </c>
      <c r="O187" s="18">
        <f t="shared" si="70"/>
        <v>0</v>
      </c>
      <c r="P187" s="18">
        <f t="shared" si="70"/>
        <v>0</v>
      </c>
      <c r="Q187" s="47"/>
      <c r="R187" s="47"/>
      <c r="S187" s="47"/>
      <c r="T187" s="47"/>
      <c r="U187" s="47"/>
      <c r="V187" s="47"/>
      <c r="W187" s="47"/>
      <c r="X187" s="47"/>
      <c r="Y187" s="47"/>
    </row>
    <row r="188" spans="1:25" x14ac:dyDescent="0.25">
      <c r="A188" s="67" t="s">
        <v>172</v>
      </c>
      <c r="B188" s="57" t="s">
        <v>173</v>
      </c>
      <c r="C188" s="57">
        <v>2020</v>
      </c>
      <c r="D188" s="57">
        <v>2025</v>
      </c>
      <c r="E188" s="57" t="s">
        <v>32</v>
      </c>
      <c r="F188" s="60" t="s">
        <v>40</v>
      </c>
      <c r="G188" s="60" t="s">
        <v>51</v>
      </c>
      <c r="H188" s="60" t="s">
        <v>171</v>
      </c>
      <c r="I188" s="37" t="s">
        <v>34</v>
      </c>
      <c r="J188" s="38">
        <f t="shared" si="68"/>
        <v>1776428.29</v>
      </c>
      <c r="K188" s="17">
        <f>K189+K190+K191</f>
        <v>0</v>
      </c>
      <c r="L188" s="17">
        <f t="shared" ref="L188:P188" si="71">L189+L190+L191</f>
        <v>1776428.29</v>
      </c>
      <c r="M188" s="18">
        <f t="shared" si="71"/>
        <v>0</v>
      </c>
      <c r="N188" s="19">
        <f t="shared" si="71"/>
        <v>0</v>
      </c>
      <c r="O188" s="18">
        <f t="shared" si="71"/>
        <v>0</v>
      </c>
      <c r="P188" s="18">
        <f t="shared" si="71"/>
        <v>0</v>
      </c>
      <c r="Q188" s="47" t="s">
        <v>174</v>
      </c>
      <c r="R188" s="47" t="s">
        <v>157</v>
      </c>
      <c r="S188" s="47">
        <v>40</v>
      </c>
      <c r="T188" s="47">
        <v>0</v>
      </c>
      <c r="U188" s="47">
        <v>40</v>
      </c>
      <c r="V188" s="47">
        <v>0</v>
      </c>
      <c r="W188" s="47">
        <v>0</v>
      </c>
      <c r="X188" s="47">
        <v>0</v>
      </c>
      <c r="Y188" s="47">
        <v>0</v>
      </c>
    </row>
    <row r="189" spans="1:25" ht="34.15" customHeight="1" x14ac:dyDescent="0.25">
      <c r="A189" s="68"/>
      <c r="B189" s="58"/>
      <c r="C189" s="58"/>
      <c r="D189" s="58"/>
      <c r="E189" s="58"/>
      <c r="F189" s="61"/>
      <c r="G189" s="61"/>
      <c r="H189" s="61"/>
      <c r="I189" s="33" t="s">
        <v>35</v>
      </c>
      <c r="J189" s="38">
        <f t="shared" si="68"/>
        <v>1688672.73</v>
      </c>
      <c r="K189" s="17">
        <v>0</v>
      </c>
      <c r="L189" s="17">
        <v>1688672.73</v>
      </c>
      <c r="M189" s="18">
        <v>0</v>
      </c>
      <c r="N189" s="19">
        <v>0</v>
      </c>
      <c r="O189" s="18">
        <v>0</v>
      </c>
      <c r="P189" s="18">
        <v>0</v>
      </c>
      <c r="Q189" s="47"/>
      <c r="R189" s="47"/>
      <c r="S189" s="47"/>
      <c r="T189" s="47"/>
      <c r="U189" s="47"/>
      <c r="V189" s="47"/>
      <c r="W189" s="47"/>
      <c r="X189" s="47"/>
      <c r="Y189" s="47"/>
    </row>
    <row r="190" spans="1:25" ht="34.9" customHeight="1" x14ac:dyDescent="0.25">
      <c r="A190" s="68"/>
      <c r="B190" s="58"/>
      <c r="C190" s="58"/>
      <c r="D190" s="58"/>
      <c r="E190" s="58"/>
      <c r="F190" s="61"/>
      <c r="G190" s="61"/>
      <c r="H190" s="61"/>
      <c r="I190" s="33" t="s">
        <v>36</v>
      </c>
      <c r="J190" s="38">
        <f t="shared" si="68"/>
        <v>34462.71</v>
      </c>
      <c r="K190" s="17">
        <v>0</v>
      </c>
      <c r="L190" s="17">
        <v>34462.71</v>
      </c>
      <c r="M190" s="18">
        <v>0</v>
      </c>
      <c r="N190" s="19">
        <v>0</v>
      </c>
      <c r="O190" s="18">
        <v>0</v>
      </c>
      <c r="P190" s="18">
        <v>0</v>
      </c>
      <c r="Q190" s="47"/>
      <c r="R190" s="47"/>
      <c r="S190" s="47"/>
      <c r="T190" s="47"/>
      <c r="U190" s="47"/>
      <c r="V190" s="47"/>
      <c r="W190" s="47"/>
      <c r="X190" s="47"/>
      <c r="Y190" s="47"/>
    </row>
    <row r="191" spans="1:25" ht="45" customHeight="1" x14ac:dyDescent="0.25">
      <c r="A191" s="69"/>
      <c r="B191" s="59"/>
      <c r="C191" s="59"/>
      <c r="D191" s="59"/>
      <c r="E191" s="59"/>
      <c r="F191" s="62"/>
      <c r="G191" s="62"/>
      <c r="H191" s="62"/>
      <c r="I191" s="33" t="s">
        <v>37</v>
      </c>
      <c r="J191" s="38">
        <f t="shared" si="68"/>
        <v>53292.85</v>
      </c>
      <c r="K191" s="17">
        <v>0</v>
      </c>
      <c r="L191" s="17">
        <v>53292.85</v>
      </c>
      <c r="M191" s="18">
        <v>0</v>
      </c>
      <c r="N191" s="19">
        <v>0</v>
      </c>
      <c r="O191" s="18">
        <v>0</v>
      </c>
      <c r="P191" s="18">
        <v>0</v>
      </c>
      <c r="Q191" s="47"/>
      <c r="R191" s="47"/>
      <c r="S191" s="47"/>
      <c r="T191" s="47"/>
      <c r="U191" s="47"/>
      <c r="V191" s="47"/>
      <c r="W191" s="47"/>
      <c r="X191" s="47"/>
      <c r="Y191" s="47"/>
    </row>
    <row r="192" spans="1:25" ht="18.75" x14ac:dyDescent="0.25">
      <c r="A192" s="60" t="s">
        <v>175</v>
      </c>
      <c r="B192" s="57" t="s">
        <v>176</v>
      </c>
      <c r="C192" s="73">
        <v>2020</v>
      </c>
      <c r="D192" s="73">
        <v>2025</v>
      </c>
      <c r="E192" s="73" t="s">
        <v>32</v>
      </c>
      <c r="F192" s="76" t="s">
        <v>40</v>
      </c>
      <c r="G192" s="60" t="s">
        <v>51</v>
      </c>
      <c r="H192" s="60" t="s">
        <v>171</v>
      </c>
      <c r="I192" s="16" t="s">
        <v>34</v>
      </c>
      <c r="J192" s="17">
        <f>SUM(K192:P192)</f>
        <v>1824658.11</v>
      </c>
      <c r="K192" s="17">
        <f>K193+K194+K195</f>
        <v>0</v>
      </c>
      <c r="L192" s="17">
        <f t="shared" ref="L192:P192" si="72">L193+L194+L195</f>
        <v>0</v>
      </c>
      <c r="M192" s="18">
        <f t="shared" si="72"/>
        <v>0</v>
      </c>
      <c r="N192" s="19">
        <f t="shared" si="72"/>
        <v>1824658.11</v>
      </c>
      <c r="O192" s="18">
        <f t="shared" si="72"/>
        <v>0</v>
      </c>
      <c r="P192" s="18">
        <f t="shared" si="72"/>
        <v>0</v>
      </c>
      <c r="Q192" s="57" t="s">
        <v>177</v>
      </c>
      <c r="R192" s="73" t="s">
        <v>93</v>
      </c>
      <c r="S192" s="41"/>
      <c r="T192" s="41"/>
      <c r="U192" s="41"/>
      <c r="V192" s="41"/>
      <c r="W192" s="73">
        <v>1</v>
      </c>
      <c r="X192" s="41"/>
      <c r="Y192" s="41"/>
    </row>
    <row r="193" spans="1:25" ht="32.25" customHeight="1" x14ac:dyDescent="0.25">
      <c r="A193" s="61"/>
      <c r="B193" s="58"/>
      <c r="C193" s="74"/>
      <c r="D193" s="74"/>
      <c r="E193" s="74"/>
      <c r="F193" s="77"/>
      <c r="G193" s="61"/>
      <c r="H193" s="61"/>
      <c r="I193" s="16" t="s">
        <v>35</v>
      </c>
      <c r="J193" s="17">
        <f>SUM(K193:P193)</f>
        <v>1734520</v>
      </c>
      <c r="K193" s="17">
        <v>0</v>
      </c>
      <c r="L193" s="17">
        <v>0</v>
      </c>
      <c r="M193" s="18">
        <v>0</v>
      </c>
      <c r="N193" s="19">
        <v>1734520</v>
      </c>
      <c r="O193" s="18">
        <v>0</v>
      </c>
      <c r="P193" s="18">
        <v>0</v>
      </c>
      <c r="Q193" s="58"/>
      <c r="R193" s="74"/>
      <c r="S193" s="41"/>
      <c r="T193" s="41"/>
      <c r="U193" s="41"/>
      <c r="V193" s="41"/>
      <c r="W193" s="74"/>
      <c r="X193" s="41"/>
      <c r="Y193" s="41"/>
    </row>
    <row r="194" spans="1:25" ht="32.25" customHeight="1" x14ac:dyDescent="0.25">
      <c r="A194" s="61"/>
      <c r="B194" s="58"/>
      <c r="C194" s="74"/>
      <c r="D194" s="74"/>
      <c r="E194" s="74"/>
      <c r="F194" s="77"/>
      <c r="G194" s="61"/>
      <c r="H194" s="61"/>
      <c r="I194" s="16" t="s">
        <v>36</v>
      </c>
      <c r="J194" s="17">
        <f>SUM(K194:P194)</f>
        <v>35398.370000000003</v>
      </c>
      <c r="K194" s="17">
        <v>0</v>
      </c>
      <c r="L194" s="17">
        <v>0</v>
      </c>
      <c r="M194" s="18">
        <v>0</v>
      </c>
      <c r="N194" s="19">
        <v>35398.370000000003</v>
      </c>
      <c r="O194" s="18">
        <v>0</v>
      </c>
      <c r="P194" s="18">
        <v>0</v>
      </c>
      <c r="Q194" s="58"/>
      <c r="R194" s="74"/>
      <c r="S194" s="41">
        <f>W192</f>
        <v>1</v>
      </c>
      <c r="T194" s="41" t="s">
        <v>33</v>
      </c>
      <c r="U194" s="41" t="s">
        <v>33</v>
      </c>
      <c r="V194" s="41" t="s">
        <v>33</v>
      </c>
      <c r="W194" s="74"/>
      <c r="X194" s="41" t="s">
        <v>33</v>
      </c>
      <c r="Y194" s="41" t="s">
        <v>33</v>
      </c>
    </row>
    <row r="195" spans="1:25" ht="32.25" customHeight="1" x14ac:dyDescent="0.25">
      <c r="A195" s="62"/>
      <c r="B195" s="59"/>
      <c r="C195" s="75"/>
      <c r="D195" s="75"/>
      <c r="E195" s="75"/>
      <c r="F195" s="78"/>
      <c r="G195" s="62"/>
      <c r="H195" s="62"/>
      <c r="I195" s="16" t="s">
        <v>37</v>
      </c>
      <c r="J195" s="17">
        <f>SUM(K195:P195)</f>
        <v>54739.74</v>
      </c>
      <c r="K195" s="17">
        <v>0</v>
      </c>
      <c r="L195" s="17">
        <v>0</v>
      </c>
      <c r="M195" s="18">
        <v>0</v>
      </c>
      <c r="N195" s="19">
        <v>54739.74</v>
      </c>
      <c r="O195" s="18">
        <v>0</v>
      </c>
      <c r="P195" s="18">
        <v>0</v>
      </c>
      <c r="Q195" s="59"/>
      <c r="R195" s="75"/>
      <c r="S195" s="41"/>
      <c r="T195" s="41"/>
      <c r="U195" s="41"/>
      <c r="V195" s="41"/>
      <c r="W195" s="75"/>
      <c r="X195" s="41"/>
      <c r="Y195" s="41"/>
    </row>
    <row r="196" spans="1:25" ht="23.45" customHeight="1" x14ac:dyDescent="0.25">
      <c r="A196" s="104" t="s">
        <v>178</v>
      </c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105"/>
      <c r="W196" s="105"/>
      <c r="X196" s="105"/>
      <c r="Y196" s="106"/>
    </row>
    <row r="197" spans="1:25" x14ac:dyDescent="0.25">
      <c r="A197" s="64" t="s">
        <v>179</v>
      </c>
      <c r="B197" s="64" t="s">
        <v>180</v>
      </c>
      <c r="C197" s="57">
        <v>2020</v>
      </c>
      <c r="D197" s="57">
        <v>2025</v>
      </c>
      <c r="E197" s="64" t="s">
        <v>32</v>
      </c>
      <c r="F197" s="64" t="s">
        <v>40</v>
      </c>
      <c r="G197" s="64" t="s">
        <v>51</v>
      </c>
      <c r="H197" s="64" t="s">
        <v>33</v>
      </c>
      <c r="I197" s="28" t="s">
        <v>34</v>
      </c>
      <c r="J197" s="17">
        <f>SUM(K197:P197)</f>
        <v>42606966.420000002</v>
      </c>
      <c r="K197" s="17">
        <f>K198+K199+K200</f>
        <v>4404090.24</v>
      </c>
      <c r="L197" s="17">
        <f t="shared" ref="L197:P197" si="73">L198+L199+L200</f>
        <v>8251030.6299999999</v>
      </c>
      <c r="M197" s="18">
        <f t="shared" si="73"/>
        <v>8232205.1699999999</v>
      </c>
      <c r="N197" s="19">
        <f t="shared" si="73"/>
        <v>9250704.379999999</v>
      </c>
      <c r="O197" s="18">
        <f t="shared" si="73"/>
        <v>8831025</v>
      </c>
      <c r="P197" s="18">
        <f t="shared" si="73"/>
        <v>3637911</v>
      </c>
      <c r="Q197" s="64" t="s">
        <v>33</v>
      </c>
      <c r="R197" s="64" t="s">
        <v>33</v>
      </c>
      <c r="S197" s="64" t="s">
        <v>33</v>
      </c>
      <c r="T197" s="64" t="s">
        <v>33</v>
      </c>
      <c r="U197" s="64" t="s">
        <v>33</v>
      </c>
      <c r="V197" s="64" t="s">
        <v>33</v>
      </c>
      <c r="W197" s="64" t="s">
        <v>33</v>
      </c>
      <c r="X197" s="64" t="s">
        <v>33</v>
      </c>
      <c r="Y197" s="64" t="s">
        <v>33</v>
      </c>
    </row>
    <row r="198" spans="1:25" ht="31.5" x14ac:dyDescent="0.25">
      <c r="A198" s="64"/>
      <c r="B198" s="64"/>
      <c r="C198" s="58"/>
      <c r="D198" s="58"/>
      <c r="E198" s="64"/>
      <c r="F198" s="64"/>
      <c r="G198" s="64"/>
      <c r="H198" s="64"/>
      <c r="I198" s="28" t="s">
        <v>35</v>
      </c>
      <c r="J198" s="17">
        <f t="shared" ref="J198:J208" si="74">SUM(K198:P198)</f>
        <v>0</v>
      </c>
      <c r="K198" s="17">
        <f>K202+K206</f>
        <v>0</v>
      </c>
      <c r="L198" s="17">
        <f t="shared" ref="L198:P198" si="75">L202+L206</f>
        <v>0</v>
      </c>
      <c r="M198" s="18">
        <f t="shared" si="75"/>
        <v>0</v>
      </c>
      <c r="N198" s="19">
        <f t="shared" si="75"/>
        <v>0</v>
      </c>
      <c r="O198" s="18">
        <f t="shared" si="75"/>
        <v>0</v>
      </c>
      <c r="P198" s="18">
        <f t="shared" si="75"/>
        <v>0</v>
      </c>
      <c r="Q198" s="64"/>
      <c r="R198" s="64"/>
      <c r="S198" s="64"/>
      <c r="T198" s="64"/>
      <c r="U198" s="64"/>
      <c r="V198" s="64"/>
      <c r="W198" s="64"/>
      <c r="X198" s="64"/>
      <c r="Y198" s="64"/>
    </row>
    <row r="199" spans="1:25" ht="31.5" x14ac:dyDescent="0.25">
      <c r="A199" s="64"/>
      <c r="B199" s="64"/>
      <c r="C199" s="58"/>
      <c r="D199" s="58"/>
      <c r="E199" s="64"/>
      <c r="F199" s="64"/>
      <c r="G199" s="64"/>
      <c r="H199" s="64"/>
      <c r="I199" s="28" t="s">
        <v>36</v>
      </c>
      <c r="J199" s="17">
        <f t="shared" si="74"/>
        <v>24804688.449999999</v>
      </c>
      <c r="K199" s="17">
        <f t="shared" ref="K199:P200" si="76">K203+K207</f>
        <v>3091981.39</v>
      </c>
      <c r="L199" s="17">
        <f t="shared" si="76"/>
        <v>5723842.7699999996</v>
      </c>
      <c r="M199" s="18">
        <f t="shared" si="76"/>
        <v>4962690.04</v>
      </c>
      <c r="N199" s="19">
        <f t="shared" si="76"/>
        <v>5833660.25</v>
      </c>
      <c r="O199" s="18">
        <f t="shared" si="76"/>
        <v>5192514</v>
      </c>
      <c r="P199" s="18">
        <f t="shared" si="76"/>
        <v>0</v>
      </c>
      <c r="Q199" s="64"/>
      <c r="R199" s="64"/>
      <c r="S199" s="64"/>
      <c r="T199" s="64"/>
      <c r="U199" s="64"/>
      <c r="V199" s="64"/>
      <c r="W199" s="64"/>
      <c r="X199" s="64"/>
      <c r="Y199" s="64"/>
    </row>
    <row r="200" spans="1:25" ht="40.15" customHeight="1" x14ac:dyDescent="0.25">
      <c r="A200" s="64"/>
      <c r="B200" s="64"/>
      <c r="C200" s="59"/>
      <c r="D200" s="59"/>
      <c r="E200" s="64"/>
      <c r="F200" s="64"/>
      <c r="G200" s="64"/>
      <c r="H200" s="64"/>
      <c r="I200" s="28" t="s">
        <v>37</v>
      </c>
      <c r="J200" s="17">
        <f t="shared" si="74"/>
        <v>17802277.969999999</v>
      </c>
      <c r="K200" s="17">
        <f t="shared" si="76"/>
        <v>1312108.8499999999</v>
      </c>
      <c r="L200" s="17">
        <f t="shared" si="76"/>
        <v>2527187.8600000003</v>
      </c>
      <c r="M200" s="18">
        <f t="shared" si="76"/>
        <v>3269515.13</v>
      </c>
      <c r="N200" s="19">
        <f t="shared" si="76"/>
        <v>3417044.13</v>
      </c>
      <c r="O200" s="18">
        <f t="shared" si="76"/>
        <v>3638511</v>
      </c>
      <c r="P200" s="18">
        <f t="shared" si="76"/>
        <v>3637911</v>
      </c>
      <c r="Q200" s="64"/>
      <c r="R200" s="64"/>
      <c r="S200" s="64"/>
      <c r="T200" s="64"/>
      <c r="U200" s="64"/>
      <c r="V200" s="64"/>
      <c r="W200" s="64"/>
      <c r="X200" s="64"/>
      <c r="Y200" s="64"/>
    </row>
    <row r="201" spans="1:25" ht="27" customHeight="1" x14ac:dyDescent="0.25">
      <c r="A201" s="64" t="s">
        <v>181</v>
      </c>
      <c r="B201" s="64" t="s">
        <v>182</v>
      </c>
      <c r="C201" s="57">
        <v>2020</v>
      </c>
      <c r="D201" s="57">
        <v>2025</v>
      </c>
      <c r="E201" s="64" t="s">
        <v>32</v>
      </c>
      <c r="F201" s="64" t="s">
        <v>40</v>
      </c>
      <c r="G201" s="64" t="s">
        <v>51</v>
      </c>
      <c r="H201" s="64" t="s">
        <v>33</v>
      </c>
      <c r="I201" s="28" t="s">
        <v>34</v>
      </c>
      <c r="J201" s="42">
        <f t="shared" si="74"/>
        <v>5031214.04</v>
      </c>
      <c r="K201" s="42">
        <f>K202+K203+K204</f>
        <v>100107.92</v>
      </c>
      <c r="L201" s="17">
        <f t="shared" ref="L201:P201" si="77">L202+L203+L204</f>
        <v>180855.18</v>
      </c>
      <c r="M201" s="18">
        <f t="shared" si="77"/>
        <v>1592950.94</v>
      </c>
      <c r="N201" s="19">
        <f t="shared" si="77"/>
        <v>1040100</v>
      </c>
      <c r="O201" s="18">
        <v>1053900</v>
      </c>
      <c r="P201" s="18">
        <f t="shared" si="77"/>
        <v>1063300</v>
      </c>
      <c r="Q201" s="64" t="s">
        <v>183</v>
      </c>
      <c r="R201" s="64" t="s">
        <v>43</v>
      </c>
      <c r="S201" s="64">
        <v>25</v>
      </c>
      <c r="T201" s="64">
        <v>25</v>
      </c>
      <c r="U201" s="64">
        <v>25</v>
      </c>
      <c r="V201" s="64">
        <v>26</v>
      </c>
      <c r="W201" s="64">
        <v>26</v>
      </c>
      <c r="X201" s="64" t="s">
        <v>33</v>
      </c>
      <c r="Y201" s="64" t="s">
        <v>33</v>
      </c>
    </row>
    <row r="202" spans="1:25" ht="31.5" x14ac:dyDescent="0.25">
      <c r="A202" s="64"/>
      <c r="B202" s="64"/>
      <c r="C202" s="58"/>
      <c r="D202" s="58"/>
      <c r="E202" s="64"/>
      <c r="F202" s="64"/>
      <c r="G202" s="64"/>
      <c r="H202" s="64"/>
      <c r="I202" s="28" t="s">
        <v>35</v>
      </c>
      <c r="J202" s="17">
        <f t="shared" si="74"/>
        <v>0</v>
      </c>
      <c r="K202" s="17">
        <v>0</v>
      </c>
      <c r="L202" s="17">
        <v>0</v>
      </c>
      <c r="M202" s="18">
        <v>0</v>
      </c>
      <c r="N202" s="19">
        <v>0</v>
      </c>
      <c r="O202" s="18">
        <v>0</v>
      </c>
      <c r="P202" s="18">
        <v>0</v>
      </c>
      <c r="Q202" s="64"/>
      <c r="R202" s="64"/>
      <c r="S202" s="64"/>
      <c r="T202" s="64"/>
      <c r="U202" s="64"/>
      <c r="V202" s="64"/>
      <c r="W202" s="64"/>
      <c r="X202" s="64"/>
      <c r="Y202" s="64"/>
    </row>
    <row r="203" spans="1:25" ht="31.5" x14ac:dyDescent="0.25">
      <c r="A203" s="64"/>
      <c r="B203" s="64"/>
      <c r="C203" s="58"/>
      <c r="D203" s="58"/>
      <c r="E203" s="64"/>
      <c r="F203" s="64"/>
      <c r="G203" s="64"/>
      <c r="H203" s="64"/>
      <c r="I203" s="28" t="s">
        <v>36</v>
      </c>
      <c r="J203" s="17">
        <f t="shared" si="74"/>
        <v>0</v>
      </c>
      <c r="K203" s="17">
        <v>0</v>
      </c>
      <c r="L203" s="17">
        <v>0</v>
      </c>
      <c r="M203" s="18">
        <v>0</v>
      </c>
      <c r="N203" s="19">
        <v>0</v>
      </c>
      <c r="O203" s="18">
        <v>0</v>
      </c>
      <c r="P203" s="18">
        <v>0</v>
      </c>
      <c r="Q203" s="64"/>
      <c r="R203" s="64"/>
      <c r="S203" s="64"/>
      <c r="T203" s="64"/>
      <c r="U203" s="64"/>
      <c r="V203" s="64"/>
      <c r="W203" s="64"/>
      <c r="X203" s="64"/>
      <c r="Y203" s="64"/>
    </row>
    <row r="204" spans="1:25" ht="31.5" x14ac:dyDescent="0.25">
      <c r="A204" s="64"/>
      <c r="B204" s="64"/>
      <c r="C204" s="59"/>
      <c r="D204" s="59"/>
      <c r="E204" s="64"/>
      <c r="F204" s="64"/>
      <c r="G204" s="64"/>
      <c r="H204" s="64"/>
      <c r="I204" s="28" t="s">
        <v>37</v>
      </c>
      <c r="J204" s="42">
        <f t="shared" si="74"/>
        <v>5041214.04</v>
      </c>
      <c r="K204" s="42">
        <v>100107.92</v>
      </c>
      <c r="L204" s="42">
        <v>180855.18</v>
      </c>
      <c r="M204" s="18">
        <v>1592950.94</v>
      </c>
      <c r="N204" s="19">
        <v>1040100</v>
      </c>
      <c r="O204" s="18">
        <v>1063900</v>
      </c>
      <c r="P204" s="18">
        <v>1063300</v>
      </c>
      <c r="Q204" s="64"/>
      <c r="R204" s="64"/>
      <c r="S204" s="64"/>
      <c r="T204" s="64"/>
      <c r="U204" s="64"/>
      <c r="V204" s="64"/>
      <c r="W204" s="64"/>
      <c r="X204" s="64"/>
      <c r="Y204" s="64"/>
    </row>
    <row r="205" spans="1:25" x14ac:dyDescent="0.25">
      <c r="A205" s="64" t="s">
        <v>184</v>
      </c>
      <c r="B205" s="64" t="s">
        <v>185</v>
      </c>
      <c r="C205" s="57">
        <v>2020</v>
      </c>
      <c r="D205" s="57">
        <v>2025</v>
      </c>
      <c r="E205" s="64" t="s">
        <v>32</v>
      </c>
      <c r="F205" s="64" t="s">
        <v>40</v>
      </c>
      <c r="G205" s="64" t="s">
        <v>51</v>
      </c>
      <c r="H205" s="64" t="s">
        <v>33</v>
      </c>
      <c r="I205" s="28" t="s">
        <v>34</v>
      </c>
      <c r="J205" s="42">
        <f t="shared" si="74"/>
        <v>37565752.379999995</v>
      </c>
      <c r="K205" s="17">
        <f>K206+K207+K208</f>
        <v>4303982.32</v>
      </c>
      <c r="L205" s="17">
        <f t="shared" ref="L205:P205" si="78">L206+L207+L208</f>
        <v>8070175.4499999993</v>
      </c>
      <c r="M205" s="18">
        <f t="shared" si="78"/>
        <v>6639254.2300000004</v>
      </c>
      <c r="N205" s="21">
        <f t="shared" si="78"/>
        <v>8210604.3799999999</v>
      </c>
      <c r="O205" s="21">
        <f t="shared" si="78"/>
        <v>7767125</v>
      </c>
      <c r="P205" s="18">
        <f t="shared" si="78"/>
        <v>2574611</v>
      </c>
      <c r="Q205" s="64" t="s">
        <v>186</v>
      </c>
      <c r="R205" s="64" t="s">
        <v>43</v>
      </c>
      <c r="S205" s="64" t="s">
        <v>33</v>
      </c>
      <c r="T205" s="64">
        <v>107.29</v>
      </c>
      <c r="U205" s="64">
        <v>100.76</v>
      </c>
      <c r="V205" s="64">
        <v>100</v>
      </c>
      <c r="W205" s="64">
        <v>100</v>
      </c>
      <c r="X205" s="64">
        <v>100</v>
      </c>
      <c r="Y205" s="64">
        <v>100</v>
      </c>
    </row>
    <row r="206" spans="1:25" ht="46.9" customHeight="1" x14ac:dyDescent="0.25">
      <c r="A206" s="64"/>
      <c r="B206" s="64"/>
      <c r="C206" s="58"/>
      <c r="D206" s="58"/>
      <c r="E206" s="64"/>
      <c r="F206" s="64"/>
      <c r="G206" s="64"/>
      <c r="H206" s="64"/>
      <c r="I206" s="33" t="s">
        <v>35</v>
      </c>
      <c r="J206" s="17">
        <v>0</v>
      </c>
      <c r="K206" s="17">
        <v>0</v>
      </c>
      <c r="L206" s="17">
        <v>0</v>
      </c>
      <c r="M206" s="18">
        <v>0</v>
      </c>
      <c r="N206" s="19">
        <v>0</v>
      </c>
      <c r="O206" s="18">
        <v>0</v>
      </c>
      <c r="P206" s="18">
        <v>0</v>
      </c>
      <c r="Q206" s="64"/>
      <c r="R206" s="64"/>
      <c r="S206" s="64"/>
      <c r="T206" s="64"/>
      <c r="U206" s="64"/>
      <c r="V206" s="64"/>
      <c r="W206" s="64"/>
      <c r="X206" s="64"/>
      <c r="Y206" s="64"/>
    </row>
    <row r="207" spans="1:25" ht="29.45" customHeight="1" x14ac:dyDescent="0.25">
      <c r="A207" s="64"/>
      <c r="B207" s="64"/>
      <c r="C207" s="58"/>
      <c r="D207" s="58"/>
      <c r="E207" s="64"/>
      <c r="F207" s="64"/>
      <c r="G207" s="64"/>
      <c r="H207" s="64"/>
      <c r="I207" s="33" t="s">
        <v>36</v>
      </c>
      <c r="J207" s="42">
        <f t="shared" si="74"/>
        <v>24804688.449999999</v>
      </c>
      <c r="K207" s="17">
        <v>3091981.39</v>
      </c>
      <c r="L207" s="17">
        <v>5723842.7699999996</v>
      </c>
      <c r="M207" s="18">
        <v>4962690.04</v>
      </c>
      <c r="N207" s="21">
        <v>5833660.25</v>
      </c>
      <c r="O207" s="21">
        <v>5192514</v>
      </c>
      <c r="P207" s="18">
        <v>0</v>
      </c>
      <c r="Q207" s="64"/>
      <c r="R207" s="64"/>
      <c r="S207" s="64"/>
      <c r="T207" s="64"/>
      <c r="U207" s="64"/>
      <c r="V207" s="64"/>
      <c r="W207" s="64"/>
      <c r="X207" s="64"/>
      <c r="Y207" s="64"/>
    </row>
    <row r="208" spans="1:25" ht="35.25" customHeight="1" x14ac:dyDescent="0.25">
      <c r="A208" s="64"/>
      <c r="B208" s="64"/>
      <c r="C208" s="59"/>
      <c r="D208" s="59"/>
      <c r="E208" s="64"/>
      <c r="F208" s="64"/>
      <c r="G208" s="64"/>
      <c r="H208" s="64"/>
      <c r="I208" s="33" t="s">
        <v>37</v>
      </c>
      <c r="J208" s="42">
        <f t="shared" si="74"/>
        <v>12761063.93</v>
      </c>
      <c r="K208" s="17">
        <v>1212000.93</v>
      </c>
      <c r="L208" s="17">
        <v>2346332.6800000002</v>
      </c>
      <c r="M208" s="18">
        <v>1676564.19</v>
      </c>
      <c r="N208" s="21">
        <v>2376944.13</v>
      </c>
      <c r="O208" s="18">
        <v>2574611</v>
      </c>
      <c r="P208" s="18">
        <v>2574611</v>
      </c>
      <c r="Q208" s="64"/>
      <c r="R208" s="64"/>
      <c r="S208" s="64"/>
      <c r="T208" s="64"/>
      <c r="U208" s="64"/>
      <c r="V208" s="64"/>
      <c r="W208" s="64"/>
      <c r="X208" s="64"/>
      <c r="Y208" s="64"/>
    </row>
    <row r="209" spans="1:25" x14ac:dyDescent="0.25">
      <c r="A209" s="104" t="s">
        <v>187</v>
      </c>
      <c r="B209" s="105"/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  <c r="O209" s="105"/>
      <c r="P209" s="105"/>
      <c r="Q209" s="105"/>
      <c r="R209" s="105"/>
      <c r="S209" s="105"/>
      <c r="T209" s="105"/>
      <c r="U209" s="105"/>
      <c r="V209" s="105"/>
      <c r="W209" s="105"/>
      <c r="X209" s="105"/>
      <c r="Y209" s="106"/>
    </row>
    <row r="210" spans="1:25" ht="35.25" customHeight="1" x14ac:dyDescent="0.25">
      <c r="A210" s="64" t="s">
        <v>188</v>
      </c>
      <c r="B210" s="64" t="s">
        <v>189</v>
      </c>
      <c r="C210" s="57">
        <v>2020</v>
      </c>
      <c r="D210" s="57">
        <v>2025</v>
      </c>
      <c r="E210" s="64" t="s">
        <v>32</v>
      </c>
      <c r="F210" s="64" t="s">
        <v>40</v>
      </c>
      <c r="G210" s="86" t="s">
        <v>60</v>
      </c>
      <c r="H210" s="64" t="s">
        <v>33</v>
      </c>
      <c r="I210" s="28" t="s">
        <v>34</v>
      </c>
      <c r="J210" s="17">
        <f>SUM(K210:P210)</f>
        <v>16812187.030000001</v>
      </c>
      <c r="K210" s="17">
        <f>K211+K212+K213</f>
        <v>0</v>
      </c>
      <c r="L210" s="17">
        <f t="shared" ref="L210:P210" si="79">L211+L212+L213</f>
        <v>0</v>
      </c>
      <c r="M210" s="18">
        <f t="shared" si="79"/>
        <v>1615778.5100000002</v>
      </c>
      <c r="N210" s="19">
        <f t="shared" si="79"/>
        <v>5113943</v>
      </c>
      <c r="O210" s="18">
        <f t="shared" si="79"/>
        <v>5041232.7600000007</v>
      </c>
      <c r="P210" s="18">
        <f t="shared" si="79"/>
        <v>5041232.7600000007</v>
      </c>
      <c r="Q210" s="64" t="s">
        <v>33</v>
      </c>
      <c r="R210" s="64" t="s">
        <v>33</v>
      </c>
      <c r="S210" s="64" t="s">
        <v>33</v>
      </c>
      <c r="T210" s="64" t="s">
        <v>33</v>
      </c>
      <c r="U210" s="64" t="s">
        <v>33</v>
      </c>
      <c r="V210" s="64" t="s">
        <v>33</v>
      </c>
      <c r="W210" s="64" t="s">
        <v>33</v>
      </c>
      <c r="X210" s="64" t="s">
        <v>33</v>
      </c>
      <c r="Y210" s="64" t="s">
        <v>33</v>
      </c>
    </row>
    <row r="211" spans="1:25" ht="35.25" customHeight="1" x14ac:dyDescent="0.25">
      <c r="A211" s="64"/>
      <c r="B211" s="64"/>
      <c r="C211" s="58"/>
      <c r="D211" s="58"/>
      <c r="E211" s="64"/>
      <c r="F211" s="64"/>
      <c r="G211" s="86"/>
      <c r="H211" s="64"/>
      <c r="I211" s="28" t="s">
        <v>35</v>
      </c>
      <c r="J211" s="17">
        <f t="shared" ref="J211:J217" si="80">SUM(K211:P211)</f>
        <v>15981664.98</v>
      </c>
      <c r="K211" s="17">
        <f>K215</f>
        <v>0</v>
      </c>
      <c r="L211" s="17">
        <f t="shared" ref="L211:P211" si="81">L215</f>
        <v>0</v>
      </c>
      <c r="M211" s="18">
        <f t="shared" si="81"/>
        <v>1535959.04</v>
      </c>
      <c r="N211" s="19">
        <f t="shared" si="81"/>
        <v>4861314.22</v>
      </c>
      <c r="O211" s="18">
        <f t="shared" si="81"/>
        <v>4792195.8600000003</v>
      </c>
      <c r="P211" s="18">
        <f t="shared" si="81"/>
        <v>4792195.8600000003</v>
      </c>
      <c r="Q211" s="64"/>
      <c r="R211" s="64"/>
      <c r="S211" s="64"/>
      <c r="T211" s="64"/>
      <c r="U211" s="64"/>
      <c r="V211" s="64"/>
      <c r="W211" s="64"/>
      <c r="X211" s="64"/>
      <c r="Y211" s="64"/>
    </row>
    <row r="212" spans="1:25" ht="35.25" customHeight="1" x14ac:dyDescent="0.25">
      <c r="A212" s="64"/>
      <c r="B212" s="64"/>
      <c r="C212" s="58"/>
      <c r="D212" s="58"/>
      <c r="E212" s="64"/>
      <c r="F212" s="64"/>
      <c r="G212" s="86"/>
      <c r="H212" s="64"/>
      <c r="I212" s="28" t="s">
        <v>36</v>
      </c>
      <c r="J212" s="17">
        <f t="shared" si="80"/>
        <v>326156.43999999983</v>
      </c>
      <c r="K212" s="17">
        <f t="shared" ref="K212:P213" si="82">K216</f>
        <v>0</v>
      </c>
      <c r="L212" s="17">
        <f t="shared" si="82"/>
        <v>0</v>
      </c>
      <c r="M212" s="18">
        <f t="shared" si="82"/>
        <v>31346.11</v>
      </c>
      <c r="N212" s="19">
        <f t="shared" si="82"/>
        <v>99210.49</v>
      </c>
      <c r="O212" s="18">
        <f t="shared" si="82"/>
        <v>97799.919999999925</v>
      </c>
      <c r="P212" s="18">
        <f t="shared" si="82"/>
        <v>97799.919999999925</v>
      </c>
      <c r="Q212" s="64"/>
      <c r="R212" s="64"/>
      <c r="S212" s="64"/>
      <c r="T212" s="64"/>
      <c r="U212" s="64"/>
      <c r="V212" s="64"/>
      <c r="W212" s="64"/>
      <c r="X212" s="64"/>
      <c r="Y212" s="64"/>
    </row>
    <row r="213" spans="1:25" ht="35.25" customHeight="1" x14ac:dyDescent="0.25">
      <c r="A213" s="64"/>
      <c r="B213" s="64"/>
      <c r="C213" s="59"/>
      <c r="D213" s="59"/>
      <c r="E213" s="64"/>
      <c r="F213" s="64"/>
      <c r="G213" s="86"/>
      <c r="H213" s="64"/>
      <c r="I213" s="28" t="s">
        <v>37</v>
      </c>
      <c r="J213" s="17">
        <f t="shared" si="80"/>
        <v>504365.61</v>
      </c>
      <c r="K213" s="17">
        <f t="shared" si="82"/>
        <v>0</v>
      </c>
      <c r="L213" s="17">
        <f t="shared" si="82"/>
        <v>0</v>
      </c>
      <c r="M213" s="18">
        <f t="shared" si="82"/>
        <v>48473.36</v>
      </c>
      <c r="N213" s="19">
        <f t="shared" si="82"/>
        <v>153418.29</v>
      </c>
      <c r="O213" s="18">
        <f t="shared" si="82"/>
        <v>151236.98000000001</v>
      </c>
      <c r="P213" s="18">
        <f t="shared" si="82"/>
        <v>151236.98000000001</v>
      </c>
      <c r="Q213" s="64"/>
      <c r="R213" s="64"/>
      <c r="S213" s="64"/>
      <c r="T213" s="64"/>
      <c r="U213" s="64"/>
      <c r="V213" s="64"/>
      <c r="W213" s="64"/>
      <c r="X213" s="64"/>
      <c r="Y213" s="64"/>
    </row>
    <row r="214" spans="1:25" ht="35.25" customHeight="1" x14ac:dyDescent="0.25">
      <c r="A214" s="107" t="s">
        <v>190</v>
      </c>
      <c r="B214" s="64" t="s">
        <v>191</v>
      </c>
      <c r="C214" s="57">
        <v>2020</v>
      </c>
      <c r="D214" s="57">
        <v>2025</v>
      </c>
      <c r="E214" s="64" t="s">
        <v>32</v>
      </c>
      <c r="F214" s="64" t="s">
        <v>40</v>
      </c>
      <c r="G214" s="86" t="s">
        <v>60</v>
      </c>
      <c r="H214" s="64" t="s">
        <v>33</v>
      </c>
      <c r="I214" s="28" t="s">
        <v>34</v>
      </c>
      <c r="J214" s="17">
        <f t="shared" ref="J214:P214" si="83">J215+J216+J217</f>
        <v>16812187.030000001</v>
      </c>
      <c r="K214" s="17">
        <f t="shared" si="83"/>
        <v>0</v>
      </c>
      <c r="L214" s="17">
        <f t="shared" si="83"/>
        <v>0</v>
      </c>
      <c r="M214" s="18">
        <f t="shared" si="83"/>
        <v>1615778.5100000002</v>
      </c>
      <c r="N214" s="19">
        <f t="shared" si="83"/>
        <v>5113943</v>
      </c>
      <c r="O214" s="18">
        <f t="shared" si="83"/>
        <v>5041232.7600000007</v>
      </c>
      <c r="P214" s="18">
        <f t="shared" si="83"/>
        <v>5041232.7600000007</v>
      </c>
      <c r="Q214" s="67" t="s">
        <v>192</v>
      </c>
      <c r="R214" s="67" t="s">
        <v>93</v>
      </c>
      <c r="S214" s="67" t="s">
        <v>33</v>
      </c>
      <c r="T214" s="67" t="s">
        <v>33</v>
      </c>
      <c r="U214" s="67" t="s">
        <v>33</v>
      </c>
      <c r="V214" s="67">
        <v>9</v>
      </c>
      <c r="W214" s="67" t="s">
        <v>33</v>
      </c>
      <c r="X214" s="67" t="s">
        <v>33</v>
      </c>
      <c r="Y214" s="67" t="s">
        <v>33</v>
      </c>
    </row>
    <row r="215" spans="1:25" ht="35.25" customHeight="1" x14ac:dyDescent="0.25">
      <c r="A215" s="64"/>
      <c r="B215" s="64"/>
      <c r="C215" s="58"/>
      <c r="D215" s="58"/>
      <c r="E215" s="64"/>
      <c r="F215" s="64"/>
      <c r="G215" s="86"/>
      <c r="H215" s="64"/>
      <c r="I215" s="28" t="s">
        <v>35</v>
      </c>
      <c r="J215" s="17">
        <f t="shared" si="80"/>
        <v>15981664.98</v>
      </c>
      <c r="K215" s="17">
        <v>0</v>
      </c>
      <c r="L215" s="17">
        <v>0</v>
      </c>
      <c r="M215" s="18">
        <v>1535959.04</v>
      </c>
      <c r="N215" s="19">
        <v>4861314.22</v>
      </c>
      <c r="O215" s="18">
        <v>4792195.8600000003</v>
      </c>
      <c r="P215" s="18">
        <v>4792195.8600000003</v>
      </c>
      <c r="Q215" s="69"/>
      <c r="R215" s="69"/>
      <c r="S215" s="69"/>
      <c r="T215" s="69"/>
      <c r="U215" s="69"/>
      <c r="V215" s="69"/>
      <c r="W215" s="69"/>
      <c r="X215" s="69"/>
      <c r="Y215" s="69"/>
    </row>
    <row r="216" spans="1:25" ht="35.25" customHeight="1" x14ac:dyDescent="0.25">
      <c r="A216" s="64"/>
      <c r="B216" s="64"/>
      <c r="C216" s="58"/>
      <c r="D216" s="58"/>
      <c r="E216" s="64"/>
      <c r="F216" s="64"/>
      <c r="G216" s="86"/>
      <c r="H216" s="64"/>
      <c r="I216" s="28" t="s">
        <v>36</v>
      </c>
      <c r="J216" s="17">
        <f t="shared" si="80"/>
        <v>326156.43999999983</v>
      </c>
      <c r="K216" s="17">
        <v>0</v>
      </c>
      <c r="L216" s="17">
        <v>0</v>
      </c>
      <c r="M216" s="18">
        <v>31346.11</v>
      </c>
      <c r="N216" s="19">
        <v>99210.49</v>
      </c>
      <c r="O216" s="18">
        <v>97799.919999999925</v>
      </c>
      <c r="P216" s="18">
        <v>97799.919999999925</v>
      </c>
      <c r="Q216" s="67" t="s">
        <v>193</v>
      </c>
      <c r="R216" s="67" t="s">
        <v>93</v>
      </c>
      <c r="S216" s="67" t="s">
        <v>33</v>
      </c>
      <c r="T216" s="67" t="s">
        <v>33</v>
      </c>
      <c r="U216" s="67" t="s">
        <v>33</v>
      </c>
      <c r="V216" s="67" t="s">
        <v>33</v>
      </c>
      <c r="W216" s="67">
        <v>18</v>
      </c>
      <c r="X216" s="67">
        <v>18</v>
      </c>
      <c r="Y216" s="67">
        <v>18</v>
      </c>
    </row>
    <row r="217" spans="1:25" ht="35.25" customHeight="1" x14ac:dyDescent="0.25">
      <c r="A217" s="64"/>
      <c r="B217" s="64"/>
      <c r="C217" s="59"/>
      <c r="D217" s="59"/>
      <c r="E217" s="64"/>
      <c r="F217" s="64"/>
      <c r="G217" s="86"/>
      <c r="H217" s="64"/>
      <c r="I217" s="28" t="s">
        <v>37</v>
      </c>
      <c r="J217" s="17">
        <f t="shared" si="80"/>
        <v>504365.61</v>
      </c>
      <c r="K217" s="17">
        <v>0</v>
      </c>
      <c r="L217" s="17">
        <v>0</v>
      </c>
      <c r="M217" s="18">
        <v>48473.36</v>
      </c>
      <c r="N217" s="19">
        <v>153418.29</v>
      </c>
      <c r="O217" s="18">
        <v>151236.98000000001</v>
      </c>
      <c r="P217" s="18">
        <v>151236.98000000001</v>
      </c>
      <c r="Q217" s="69"/>
      <c r="R217" s="69"/>
      <c r="S217" s="69"/>
      <c r="T217" s="69"/>
      <c r="U217" s="69"/>
      <c r="V217" s="69"/>
      <c r="W217" s="69"/>
      <c r="X217" s="69"/>
      <c r="Y217" s="69"/>
    </row>
    <row r="218" spans="1:25" ht="24.6" customHeight="1" x14ac:dyDescent="0.25">
      <c r="A218" s="47" t="s">
        <v>194</v>
      </c>
      <c r="B218" s="47"/>
      <c r="C218" s="47">
        <v>2020</v>
      </c>
      <c r="D218" s="47">
        <v>2025</v>
      </c>
      <c r="E218" s="47" t="s">
        <v>33</v>
      </c>
      <c r="F218" s="47" t="s">
        <v>33</v>
      </c>
      <c r="G218" s="47" t="s">
        <v>33</v>
      </c>
      <c r="H218" s="47" t="s">
        <v>33</v>
      </c>
      <c r="I218" s="16" t="s">
        <v>34</v>
      </c>
      <c r="J218" s="17">
        <f t="shared" si="59"/>
        <v>3614150830.79</v>
      </c>
      <c r="K218" s="17">
        <f>K219+K220+K221</f>
        <v>534415990.43000001</v>
      </c>
      <c r="L218" s="17">
        <f t="shared" ref="L218:P218" si="84">L219+L220+L221</f>
        <v>597318280.13</v>
      </c>
      <c r="M218" s="18">
        <f t="shared" si="84"/>
        <v>684400286.05999994</v>
      </c>
      <c r="N218" s="19">
        <f t="shared" si="84"/>
        <v>709958333.79999995</v>
      </c>
      <c r="O218" s="18">
        <f t="shared" si="84"/>
        <v>558820522.01999998</v>
      </c>
      <c r="P218" s="18">
        <f t="shared" si="84"/>
        <v>529237418.35000002</v>
      </c>
      <c r="Q218" s="57" t="s">
        <v>33</v>
      </c>
      <c r="R218" s="57" t="s">
        <v>33</v>
      </c>
      <c r="S218" s="57" t="s">
        <v>33</v>
      </c>
      <c r="T218" s="57" t="s">
        <v>33</v>
      </c>
      <c r="U218" s="57" t="s">
        <v>33</v>
      </c>
      <c r="V218" s="57" t="s">
        <v>33</v>
      </c>
      <c r="W218" s="57" t="s">
        <v>33</v>
      </c>
      <c r="X218" s="57" t="s">
        <v>33</v>
      </c>
      <c r="Y218" s="57" t="s">
        <v>33</v>
      </c>
    </row>
    <row r="219" spans="1:25" ht="39" customHeight="1" x14ac:dyDescent="0.25">
      <c r="A219" s="47"/>
      <c r="B219" s="47"/>
      <c r="C219" s="47"/>
      <c r="D219" s="47"/>
      <c r="E219" s="47"/>
      <c r="F219" s="47"/>
      <c r="G219" s="47"/>
      <c r="H219" s="47"/>
      <c r="I219" s="33" t="s">
        <v>35</v>
      </c>
      <c r="J219" s="17">
        <f t="shared" si="59"/>
        <v>255227780.38999999</v>
      </c>
      <c r="K219" s="17">
        <f t="shared" ref="K219:P221" si="85">K16+K97+K122+K135+K160+K185+K198+K211</f>
        <v>15442373.860000001</v>
      </c>
      <c r="L219" s="17">
        <f t="shared" si="85"/>
        <v>39834072.769999996</v>
      </c>
      <c r="M219" s="18">
        <f t="shared" si="85"/>
        <v>46374028.960000001</v>
      </c>
      <c r="N219" s="19">
        <f t="shared" si="85"/>
        <v>52910615.459999993</v>
      </c>
      <c r="O219" s="18">
        <f t="shared" si="85"/>
        <v>51106977.099999994</v>
      </c>
      <c r="P219" s="18">
        <f t="shared" si="85"/>
        <v>49559712.239999995</v>
      </c>
      <c r="Q219" s="58"/>
      <c r="R219" s="58"/>
      <c r="S219" s="58"/>
      <c r="T219" s="58"/>
      <c r="U219" s="58"/>
      <c r="V219" s="58"/>
      <c r="W219" s="58"/>
      <c r="X219" s="58"/>
      <c r="Y219" s="58"/>
    </row>
    <row r="220" spans="1:25" ht="34.9" customHeight="1" x14ac:dyDescent="0.25">
      <c r="A220" s="47"/>
      <c r="B220" s="47"/>
      <c r="C220" s="47"/>
      <c r="D220" s="47"/>
      <c r="E220" s="47"/>
      <c r="F220" s="47"/>
      <c r="G220" s="47"/>
      <c r="H220" s="47"/>
      <c r="I220" s="33" t="s">
        <v>36</v>
      </c>
      <c r="J220" s="17">
        <f t="shared" si="59"/>
        <v>2394566195.9099998</v>
      </c>
      <c r="K220" s="17">
        <f t="shared" si="85"/>
        <v>360652092.29000002</v>
      </c>
      <c r="L220" s="17">
        <f t="shared" si="85"/>
        <v>383637400.73000002</v>
      </c>
      <c r="M220" s="18">
        <f t="shared" si="85"/>
        <v>447845791.19</v>
      </c>
      <c r="N220" s="19">
        <f t="shared" si="85"/>
        <v>476376853.12</v>
      </c>
      <c r="O220" s="18">
        <f t="shared" si="85"/>
        <v>383487118.18000001</v>
      </c>
      <c r="P220" s="18">
        <f t="shared" si="85"/>
        <v>342566940.40000004</v>
      </c>
      <c r="Q220" s="58"/>
      <c r="R220" s="58"/>
      <c r="S220" s="58"/>
      <c r="T220" s="58"/>
      <c r="U220" s="58"/>
      <c r="V220" s="58"/>
      <c r="W220" s="58"/>
      <c r="X220" s="58"/>
      <c r="Y220" s="58"/>
    </row>
    <row r="221" spans="1:25" ht="37.15" customHeight="1" x14ac:dyDescent="0.25">
      <c r="A221" s="47"/>
      <c r="B221" s="47"/>
      <c r="C221" s="47"/>
      <c r="D221" s="47"/>
      <c r="E221" s="47"/>
      <c r="F221" s="47"/>
      <c r="G221" s="47"/>
      <c r="H221" s="47"/>
      <c r="I221" s="33" t="s">
        <v>37</v>
      </c>
      <c r="J221" s="17">
        <f t="shared" si="59"/>
        <v>964356854.49000001</v>
      </c>
      <c r="K221" s="17">
        <f t="shared" si="85"/>
        <v>158321524.27999997</v>
      </c>
      <c r="L221" s="17">
        <f t="shared" si="85"/>
        <v>173846806.63000003</v>
      </c>
      <c r="M221" s="18">
        <f t="shared" si="85"/>
        <v>190180465.91</v>
      </c>
      <c r="N221" s="19">
        <f t="shared" si="85"/>
        <v>180670865.22</v>
      </c>
      <c r="O221" s="18">
        <f t="shared" si="85"/>
        <v>124226426.74000001</v>
      </c>
      <c r="P221" s="18">
        <f t="shared" si="85"/>
        <v>137110765.71000001</v>
      </c>
      <c r="Q221" s="59"/>
      <c r="R221" s="59"/>
      <c r="S221" s="59"/>
      <c r="T221" s="59"/>
      <c r="U221" s="59"/>
      <c r="V221" s="59"/>
      <c r="W221" s="59"/>
      <c r="X221" s="59"/>
      <c r="Y221" s="59"/>
    </row>
    <row r="222" spans="1:25" x14ac:dyDescent="0.25">
      <c r="I222" s="43"/>
      <c r="N222" s="5"/>
      <c r="O222" s="3"/>
      <c r="P222" s="3"/>
    </row>
    <row r="223" spans="1:25" hidden="1" x14ac:dyDescent="0.25">
      <c r="I223" s="44"/>
      <c r="M223" s="4" t="s">
        <v>195</v>
      </c>
      <c r="N223" s="5">
        <v>529287468.58000004</v>
      </c>
      <c r="O223" s="5">
        <v>434594095.28000003</v>
      </c>
      <c r="P223" s="5">
        <v>392126652.64000005</v>
      </c>
    </row>
    <row r="224" spans="1:25" hidden="1" x14ac:dyDescent="0.25">
      <c r="N224" s="5">
        <f>N223-N219-N220</f>
        <v>0</v>
      </c>
      <c r="O224" s="5">
        <f t="shared" ref="O224:P224" si="86">O223-O219-O220</f>
        <v>0</v>
      </c>
      <c r="P224" s="5">
        <f t="shared" si="86"/>
        <v>0</v>
      </c>
    </row>
    <row r="225" spans="13:16" hidden="1" x14ac:dyDescent="0.25"/>
    <row r="226" spans="13:16" hidden="1" x14ac:dyDescent="0.25">
      <c r="M226" s="2" t="s">
        <v>196</v>
      </c>
      <c r="N226" s="3">
        <v>182857963.07000002</v>
      </c>
      <c r="O226" s="2">
        <v>124216426.74000001</v>
      </c>
      <c r="P226" s="2">
        <v>137110765.71000001</v>
      </c>
    </row>
    <row r="227" spans="13:16" hidden="1" x14ac:dyDescent="0.25">
      <c r="N227" s="5">
        <f>N226-N221</f>
        <v>2187097.8500000238</v>
      </c>
      <c r="O227" s="5">
        <f t="shared" ref="O227:P227" si="87">O226-O221</f>
        <v>-10000</v>
      </c>
      <c r="P227" s="5">
        <f t="shared" si="87"/>
        <v>0</v>
      </c>
    </row>
    <row r="228" spans="13:16" hidden="1" x14ac:dyDescent="0.25"/>
  </sheetData>
  <autoFilter ref="A12:I223"/>
  <mergeCells count="882">
    <mergeCell ref="S216:S217"/>
    <mergeCell ref="V218:V221"/>
    <mergeCell ref="W218:W221"/>
    <mergeCell ref="X218:X221"/>
    <mergeCell ref="Y218:Y221"/>
    <mergeCell ref="H218:H221"/>
    <mergeCell ref="Q218:Q221"/>
    <mergeCell ref="R218:R221"/>
    <mergeCell ref="S218:S221"/>
    <mergeCell ref="T218:T221"/>
    <mergeCell ref="U218:U221"/>
    <mergeCell ref="Y216:Y217"/>
    <mergeCell ref="T214:T215"/>
    <mergeCell ref="U214:U215"/>
    <mergeCell ref="V214:V215"/>
    <mergeCell ref="W214:W215"/>
    <mergeCell ref="X214:X215"/>
    <mergeCell ref="Y214:Y215"/>
    <mergeCell ref="A218:B221"/>
    <mergeCell ref="C218:C221"/>
    <mergeCell ref="D218:D221"/>
    <mergeCell ref="E218:E221"/>
    <mergeCell ref="F218:F221"/>
    <mergeCell ref="G218:G221"/>
    <mergeCell ref="T216:T217"/>
    <mergeCell ref="U216:U217"/>
    <mergeCell ref="V216:V217"/>
    <mergeCell ref="F214:F217"/>
    <mergeCell ref="G214:G217"/>
    <mergeCell ref="H214:H217"/>
    <mergeCell ref="Q214:Q215"/>
    <mergeCell ref="R214:R215"/>
    <mergeCell ref="S214:S215"/>
    <mergeCell ref="Q216:Q217"/>
    <mergeCell ref="R216:R217"/>
    <mergeCell ref="U210:U213"/>
    <mergeCell ref="V210:V213"/>
    <mergeCell ref="W210:W213"/>
    <mergeCell ref="X210:X213"/>
    <mergeCell ref="Y210:Y213"/>
    <mergeCell ref="A214:A217"/>
    <mergeCell ref="B214:B217"/>
    <mergeCell ref="C214:C217"/>
    <mergeCell ref="D214:D217"/>
    <mergeCell ref="E214:E217"/>
    <mergeCell ref="G210:G213"/>
    <mergeCell ref="H210:H213"/>
    <mergeCell ref="Q210:Q213"/>
    <mergeCell ref="R210:R213"/>
    <mergeCell ref="S210:S213"/>
    <mergeCell ref="T210:T213"/>
    <mergeCell ref="A210:A213"/>
    <mergeCell ref="B210:B213"/>
    <mergeCell ref="C210:C213"/>
    <mergeCell ref="D210:D213"/>
    <mergeCell ref="E210:E213"/>
    <mergeCell ref="F210:F213"/>
    <mergeCell ref="W216:W217"/>
    <mergeCell ref="X216:X217"/>
    <mergeCell ref="U205:U208"/>
    <mergeCell ref="V205:V208"/>
    <mergeCell ref="W205:W208"/>
    <mergeCell ref="X205:X208"/>
    <mergeCell ref="Y205:Y208"/>
    <mergeCell ref="A209:Y209"/>
    <mergeCell ref="G205:G208"/>
    <mergeCell ref="H205:H208"/>
    <mergeCell ref="Q205:Q208"/>
    <mergeCell ref="R205:R208"/>
    <mergeCell ref="S205:S208"/>
    <mergeCell ref="T205:T208"/>
    <mergeCell ref="A205:A208"/>
    <mergeCell ref="B205:B208"/>
    <mergeCell ref="C205:C208"/>
    <mergeCell ref="D205:D208"/>
    <mergeCell ref="E205:E208"/>
    <mergeCell ref="F205:F208"/>
    <mergeCell ref="V201:V204"/>
    <mergeCell ref="W201:W204"/>
    <mergeCell ref="X201:X204"/>
    <mergeCell ref="Y201:Y204"/>
    <mergeCell ref="F201:F204"/>
    <mergeCell ref="G201:G204"/>
    <mergeCell ref="H201:H204"/>
    <mergeCell ref="Q201:Q204"/>
    <mergeCell ref="R201:R204"/>
    <mergeCell ref="S201:S204"/>
    <mergeCell ref="U197:U200"/>
    <mergeCell ref="V197:V200"/>
    <mergeCell ref="W197:W200"/>
    <mergeCell ref="X197:X200"/>
    <mergeCell ref="Y197:Y200"/>
    <mergeCell ref="A201:A204"/>
    <mergeCell ref="B201:B204"/>
    <mergeCell ref="C201:C204"/>
    <mergeCell ref="D201:D204"/>
    <mergeCell ref="E201:E204"/>
    <mergeCell ref="G197:G200"/>
    <mergeCell ref="H197:H200"/>
    <mergeCell ref="Q197:Q200"/>
    <mergeCell ref="R197:R200"/>
    <mergeCell ref="S197:S200"/>
    <mergeCell ref="T197:T200"/>
    <mergeCell ref="A197:A200"/>
    <mergeCell ref="B197:B200"/>
    <mergeCell ref="C197:C200"/>
    <mergeCell ref="D197:D200"/>
    <mergeCell ref="E197:E200"/>
    <mergeCell ref="F197:F200"/>
    <mergeCell ref="T201:T204"/>
    <mergeCell ref="U201:U204"/>
    <mergeCell ref="G192:G195"/>
    <mergeCell ref="H192:H195"/>
    <mergeCell ref="Q192:Q195"/>
    <mergeCell ref="R192:R195"/>
    <mergeCell ref="W192:W195"/>
    <mergeCell ref="A196:Y196"/>
    <mergeCell ref="A192:A195"/>
    <mergeCell ref="B192:B195"/>
    <mergeCell ref="C192:C195"/>
    <mergeCell ref="D192:D195"/>
    <mergeCell ref="E192:E195"/>
    <mergeCell ref="F192:F195"/>
    <mergeCell ref="V188:V191"/>
    <mergeCell ref="W188:W191"/>
    <mergeCell ref="X188:X191"/>
    <mergeCell ref="Y188:Y191"/>
    <mergeCell ref="F188:F191"/>
    <mergeCell ref="G188:G191"/>
    <mergeCell ref="H188:H191"/>
    <mergeCell ref="Q188:Q191"/>
    <mergeCell ref="R188:R191"/>
    <mergeCell ref="S188:S191"/>
    <mergeCell ref="U184:U187"/>
    <mergeCell ref="V184:V187"/>
    <mergeCell ref="W184:W187"/>
    <mergeCell ref="X184:X187"/>
    <mergeCell ref="Y184:Y187"/>
    <mergeCell ref="A188:A191"/>
    <mergeCell ref="B188:B191"/>
    <mergeCell ref="C188:C191"/>
    <mergeCell ref="D188:D191"/>
    <mergeCell ref="E188:E191"/>
    <mergeCell ref="G184:G187"/>
    <mergeCell ref="H184:H187"/>
    <mergeCell ref="Q184:Q187"/>
    <mergeCell ref="R184:R187"/>
    <mergeCell ref="S184:S187"/>
    <mergeCell ref="T184:T187"/>
    <mergeCell ref="A184:A187"/>
    <mergeCell ref="B184:B187"/>
    <mergeCell ref="C184:C187"/>
    <mergeCell ref="D184:D187"/>
    <mergeCell ref="E184:E187"/>
    <mergeCell ref="F184:F187"/>
    <mergeCell ref="T188:T191"/>
    <mergeCell ref="U188:U191"/>
    <mergeCell ref="A183:Y183"/>
    <mergeCell ref="G179:G182"/>
    <mergeCell ref="H179:H182"/>
    <mergeCell ref="Q179:Q182"/>
    <mergeCell ref="R179:R182"/>
    <mergeCell ref="S179:S182"/>
    <mergeCell ref="T179:T182"/>
    <mergeCell ref="A179:A182"/>
    <mergeCell ref="B179:B182"/>
    <mergeCell ref="C179:C182"/>
    <mergeCell ref="D179:D182"/>
    <mergeCell ref="E179:E182"/>
    <mergeCell ref="F179:F182"/>
    <mergeCell ref="H175:H178"/>
    <mergeCell ref="Q175:Q178"/>
    <mergeCell ref="R175:R178"/>
    <mergeCell ref="S175:S178"/>
    <mergeCell ref="U179:U182"/>
    <mergeCell ref="V179:V182"/>
    <mergeCell ref="W179:W182"/>
    <mergeCell ref="X179:X182"/>
    <mergeCell ref="Y179:Y182"/>
    <mergeCell ref="U171:U174"/>
    <mergeCell ref="V171:V174"/>
    <mergeCell ref="W171:W174"/>
    <mergeCell ref="X171:X174"/>
    <mergeCell ref="Y171:Y174"/>
    <mergeCell ref="A175:A178"/>
    <mergeCell ref="B175:B178"/>
    <mergeCell ref="C175:C178"/>
    <mergeCell ref="D175:D178"/>
    <mergeCell ref="E175:E178"/>
    <mergeCell ref="G171:G174"/>
    <mergeCell ref="H171:H174"/>
    <mergeCell ref="Q171:Q174"/>
    <mergeCell ref="R171:R174"/>
    <mergeCell ref="S171:S174"/>
    <mergeCell ref="T171:T174"/>
    <mergeCell ref="T175:T178"/>
    <mergeCell ref="U175:U178"/>
    <mergeCell ref="V175:V178"/>
    <mergeCell ref="W175:W178"/>
    <mergeCell ref="X175:X178"/>
    <mergeCell ref="Y175:Y178"/>
    <mergeCell ref="F175:F178"/>
    <mergeCell ref="G175:G178"/>
    <mergeCell ref="A171:A174"/>
    <mergeCell ref="B171:B174"/>
    <mergeCell ref="C171:C174"/>
    <mergeCell ref="D171:D174"/>
    <mergeCell ref="E171:E174"/>
    <mergeCell ref="F171:F174"/>
    <mergeCell ref="H167:H170"/>
    <mergeCell ref="Q167:Q170"/>
    <mergeCell ref="R167:R170"/>
    <mergeCell ref="W163:W166"/>
    <mergeCell ref="X163:X166"/>
    <mergeCell ref="Y163:Y166"/>
    <mergeCell ref="A167:A170"/>
    <mergeCell ref="B167:B170"/>
    <mergeCell ref="C167:C170"/>
    <mergeCell ref="D167:D170"/>
    <mergeCell ref="E167:E170"/>
    <mergeCell ref="F167:F170"/>
    <mergeCell ref="G167:G170"/>
    <mergeCell ref="Q163:Q166"/>
    <mergeCell ref="R163:R166"/>
    <mergeCell ref="S163:S166"/>
    <mergeCell ref="T163:T166"/>
    <mergeCell ref="U163:U166"/>
    <mergeCell ref="V163:V166"/>
    <mergeCell ref="V167:V170"/>
    <mergeCell ref="W167:W170"/>
    <mergeCell ref="X167:X170"/>
    <mergeCell ref="Y167:Y170"/>
    <mergeCell ref="S167:S170"/>
    <mergeCell ref="T167:T170"/>
    <mergeCell ref="U167:U170"/>
    <mergeCell ref="A163:A166"/>
    <mergeCell ref="B163:B166"/>
    <mergeCell ref="C163:C166"/>
    <mergeCell ref="D163:D166"/>
    <mergeCell ref="E163:E166"/>
    <mergeCell ref="F163:F166"/>
    <mergeCell ref="G163:G166"/>
    <mergeCell ref="H163:H166"/>
    <mergeCell ref="R159:R162"/>
    <mergeCell ref="A158:Y158"/>
    <mergeCell ref="A159:A162"/>
    <mergeCell ref="B159:B162"/>
    <mergeCell ref="C159:C162"/>
    <mergeCell ref="D159:D162"/>
    <mergeCell ref="E159:E162"/>
    <mergeCell ref="F159:F162"/>
    <mergeCell ref="G159:G162"/>
    <mergeCell ref="H159:H162"/>
    <mergeCell ref="Q159:Q162"/>
    <mergeCell ref="X159:X162"/>
    <mergeCell ref="Y159:Y162"/>
    <mergeCell ref="S159:S162"/>
    <mergeCell ref="T159:T162"/>
    <mergeCell ref="U159:U162"/>
    <mergeCell ref="V159:V162"/>
    <mergeCell ref="W159:W162"/>
    <mergeCell ref="V154:V157"/>
    <mergeCell ref="W154:W157"/>
    <mergeCell ref="X154:X157"/>
    <mergeCell ref="Y154:Y157"/>
    <mergeCell ref="F154:F157"/>
    <mergeCell ref="G154:G157"/>
    <mergeCell ref="H154:H157"/>
    <mergeCell ref="Q154:Q157"/>
    <mergeCell ref="R154:R157"/>
    <mergeCell ref="S154:S157"/>
    <mergeCell ref="U150:U153"/>
    <mergeCell ref="V150:V153"/>
    <mergeCell ref="W150:W153"/>
    <mergeCell ref="X150:X153"/>
    <mergeCell ref="Y150:Y153"/>
    <mergeCell ref="A154:A157"/>
    <mergeCell ref="B154:B157"/>
    <mergeCell ref="C154:C157"/>
    <mergeCell ref="D154:D157"/>
    <mergeCell ref="E154:E157"/>
    <mergeCell ref="G150:G153"/>
    <mergeCell ref="H150:H153"/>
    <mergeCell ref="Q150:Q153"/>
    <mergeCell ref="R150:R153"/>
    <mergeCell ref="S150:S153"/>
    <mergeCell ref="T150:T153"/>
    <mergeCell ref="A150:A153"/>
    <mergeCell ref="B150:B153"/>
    <mergeCell ref="C150:C153"/>
    <mergeCell ref="D150:D153"/>
    <mergeCell ref="E150:E153"/>
    <mergeCell ref="F150:F153"/>
    <mergeCell ref="T154:T157"/>
    <mergeCell ref="U154:U157"/>
    <mergeCell ref="V146:V149"/>
    <mergeCell ref="W146:W149"/>
    <mergeCell ref="X146:X149"/>
    <mergeCell ref="Y146:Y149"/>
    <mergeCell ref="F146:F149"/>
    <mergeCell ref="G146:G149"/>
    <mergeCell ref="H146:H149"/>
    <mergeCell ref="Q146:Q149"/>
    <mergeCell ref="R146:R149"/>
    <mergeCell ref="S146:S149"/>
    <mergeCell ref="U142:U145"/>
    <mergeCell ref="V142:V145"/>
    <mergeCell ref="W142:W145"/>
    <mergeCell ref="X142:X145"/>
    <mergeCell ref="Y142:Y145"/>
    <mergeCell ref="A146:A149"/>
    <mergeCell ref="B146:B149"/>
    <mergeCell ref="C146:C149"/>
    <mergeCell ref="D146:D149"/>
    <mergeCell ref="E146:E149"/>
    <mergeCell ref="G142:G145"/>
    <mergeCell ref="H142:H145"/>
    <mergeCell ref="Q142:Q145"/>
    <mergeCell ref="R142:R145"/>
    <mergeCell ref="S142:S145"/>
    <mergeCell ref="T142:T145"/>
    <mergeCell ref="A142:A145"/>
    <mergeCell ref="B142:B145"/>
    <mergeCell ref="C142:C145"/>
    <mergeCell ref="D142:D145"/>
    <mergeCell ref="E142:E145"/>
    <mergeCell ref="F142:F145"/>
    <mergeCell ref="T146:T149"/>
    <mergeCell ref="U146:U149"/>
    <mergeCell ref="V138:V141"/>
    <mergeCell ref="W138:W141"/>
    <mergeCell ref="X138:X141"/>
    <mergeCell ref="Y138:Y141"/>
    <mergeCell ref="F138:F141"/>
    <mergeCell ref="G138:G141"/>
    <mergeCell ref="H138:H141"/>
    <mergeCell ref="Q138:Q141"/>
    <mergeCell ref="R138:R141"/>
    <mergeCell ref="S138:S141"/>
    <mergeCell ref="U134:U137"/>
    <mergeCell ref="V134:V137"/>
    <mergeCell ref="W134:W137"/>
    <mergeCell ref="X134:X137"/>
    <mergeCell ref="Y134:Y137"/>
    <mergeCell ref="A138:A141"/>
    <mergeCell ref="B138:B141"/>
    <mergeCell ref="C138:C141"/>
    <mergeCell ref="D138:D141"/>
    <mergeCell ref="E138:E141"/>
    <mergeCell ref="G134:G137"/>
    <mergeCell ref="H134:H137"/>
    <mergeCell ref="Q134:Q137"/>
    <mergeCell ref="R134:R137"/>
    <mergeCell ref="S134:S137"/>
    <mergeCell ref="T134:T137"/>
    <mergeCell ref="A134:A137"/>
    <mergeCell ref="B134:B137"/>
    <mergeCell ref="C134:C137"/>
    <mergeCell ref="D134:D137"/>
    <mergeCell ref="E134:E137"/>
    <mergeCell ref="F134:F137"/>
    <mergeCell ref="T138:T141"/>
    <mergeCell ref="U138:U141"/>
    <mergeCell ref="U129:U132"/>
    <mergeCell ref="V129:V132"/>
    <mergeCell ref="W129:W132"/>
    <mergeCell ref="X129:X132"/>
    <mergeCell ref="Y129:Y132"/>
    <mergeCell ref="A133:Y133"/>
    <mergeCell ref="G129:G132"/>
    <mergeCell ref="H129:H132"/>
    <mergeCell ref="Q129:Q132"/>
    <mergeCell ref="R129:R132"/>
    <mergeCell ref="S129:S132"/>
    <mergeCell ref="T129:T132"/>
    <mergeCell ref="A129:A132"/>
    <mergeCell ref="B129:B132"/>
    <mergeCell ref="C129:C132"/>
    <mergeCell ref="D129:D132"/>
    <mergeCell ref="E129:E132"/>
    <mergeCell ref="F129:F132"/>
    <mergeCell ref="V125:V128"/>
    <mergeCell ref="W125:W128"/>
    <mergeCell ref="X125:X128"/>
    <mergeCell ref="Y125:Y128"/>
    <mergeCell ref="F125:F128"/>
    <mergeCell ref="G125:G128"/>
    <mergeCell ref="H125:H128"/>
    <mergeCell ref="Q125:Q128"/>
    <mergeCell ref="R125:R128"/>
    <mergeCell ref="S125:S128"/>
    <mergeCell ref="U121:U124"/>
    <mergeCell ref="V121:V124"/>
    <mergeCell ref="W121:W124"/>
    <mergeCell ref="X121:X124"/>
    <mergeCell ref="Y121:Y124"/>
    <mergeCell ref="A125:A128"/>
    <mergeCell ref="B125:B128"/>
    <mergeCell ref="C125:C128"/>
    <mergeCell ref="D125:D128"/>
    <mergeCell ref="E125:E128"/>
    <mergeCell ref="G121:G124"/>
    <mergeCell ref="H121:H124"/>
    <mergeCell ref="Q121:Q124"/>
    <mergeCell ref="R121:R124"/>
    <mergeCell ref="S121:S124"/>
    <mergeCell ref="T121:T124"/>
    <mergeCell ref="A121:A124"/>
    <mergeCell ref="B121:B124"/>
    <mergeCell ref="C121:C124"/>
    <mergeCell ref="D121:D124"/>
    <mergeCell ref="E121:E124"/>
    <mergeCell ref="F121:F124"/>
    <mergeCell ref="T125:T128"/>
    <mergeCell ref="U125:U128"/>
    <mergeCell ref="U116:U119"/>
    <mergeCell ref="V116:V119"/>
    <mergeCell ref="W116:W119"/>
    <mergeCell ref="X116:X119"/>
    <mergeCell ref="Y116:Y119"/>
    <mergeCell ref="A120:Y120"/>
    <mergeCell ref="G116:G119"/>
    <mergeCell ref="H116:H119"/>
    <mergeCell ref="Q116:Q119"/>
    <mergeCell ref="R116:R119"/>
    <mergeCell ref="S116:S119"/>
    <mergeCell ref="T116:T119"/>
    <mergeCell ref="A116:A119"/>
    <mergeCell ref="B116:B119"/>
    <mergeCell ref="C116:C119"/>
    <mergeCell ref="D116:D119"/>
    <mergeCell ref="E116:E119"/>
    <mergeCell ref="F116:F119"/>
    <mergeCell ref="A112:A115"/>
    <mergeCell ref="B112:B115"/>
    <mergeCell ref="C112:C115"/>
    <mergeCell ref="D112:D115"/>
    <mergeCell ref="E112:E115"/>
    <mergeCell ref="F112:F115"/>
    <mergeCell ref="T108:T115"/>
    <mergeCell ref="U108:U115"/>
    <mergeCell ref="V108:V115"/>
    <mergeCell ref="Y108:Y115"/>
    <mergeCell ref="F108:F111"/>
    <mergeCell ref="G108:G111"/>
    <mergeCell ref="H108:H111"/>
    <mergeCell ref="Q108:Q115"/>
    <mergeCell ref="R108:R115"/>
    <mergeCell ref="S108:S115"/>
    <mergeCell ref="G112:G115"/>
    <mergeCell ref="H112:H115"/>
    <mergeCell ref="U104:U107"/>
    <mergeCell ref="V104:V107"/>
    <mergeCell ref="W104:W107"/>
    <mergeCell ref="X104:X107"/>
    <mergeCell ref="Y104:Y107"/>
    <mergeCell ref="A108:A111"/>
    <mergeCell ref="B108:B111"/>
    <mergeCell ref="C108:C111"/>
    <mergeCell ref="D108:D111"/>
    <mergeCell ref="E108:E111"/>
    <mergeCell ref="G104:G107"/>
    <mergeCell ref="H104:H107"/>
    <mergeCell ref="Q104:Q107"/>
    <mergeCell ref="R104:R107"/>
    <mergeCell ref="S104:S107"/>
    <mergeCell ref="T104:T107"/>
    <mergeCell ref="A104:A107"/>
    <mergeCell ref="B104:B107"/>
    <mergeCell ref="C104:C107"/>
    <mergeCell ref="D104:D107"/>
    <mergeCell ref="E104:E107"/>
    <mergeCell ref="F104:F107"/>
    <mergeCell ref="W108:W115"/>
    <mergeCell ref="X108:X115"/>
    <mergeCell ref="V100:V103"/>
    <mergeCell ref="W100:W103"/>
    <mergeCell ref="X100:X103"/>
    <mergeCell ref="Y100:Y103"/>
    <mergeCell ref="F100:F103"/>
    <mergeCell ref="G100:G103"/>
    <mergeCell ref="H100:H103"/>
    <mergeCell ref="Q100:Q103"/>
    <mergeCell ref="R100:R103"/>
    <mergeCell ref="S100:S103"/>
    <mergeCell ref="U96:U99"/>
    <mergeCell ref="V96:V99"/>
    <mergeCell ref="W96:W99"/>
    <mergeCell ref="X96:X99"/>
    <mergeCell ref="Y96:Y99"/>
    <mergeCell ref="A100:A103"/>
    <mergeCell ref="B100:B103"/>
    <mergeCell ref="C100:C103"/>
    <mergeCell ref="D100:D103"/>
    <mergeCell ref="E100:E103"/>
    <mergeCell ref="G96:G99"/>
    <mergeCell ref="H96:H99"/>
    <mergeCell ref="Q96:Q99"/>
    <mergeCell ref="R96:R99"/>
    <mergeCell ref="S96:S99"/>
    <mergeCell ref="T96:T99"/>
    <mergeCell ref="A96:A99"/>
    <mergeCell ref="B96:B99"/>
    <mergeCell ref="C96:C99"/>
    <mergeCell ref="D96:D99"/>
    <mergeCell ref="E96:E99"/>
    <mergeCell ref="F96:F99"/>
    <mergeCell ref="T100:T103"/>
    <mergeCell ref="U100:U103"/>
    <mergeCell ref="U91:U94"/>
    <mergeCell ref="V91:V94"/>
    <mergeCell ref="W91:W94"/>
    <mergeCell ref="X91:X94"/>
    <mergeCell ref="Y91:Y94"/>
    <mergeCell ref="A95:Y95"/>
    <mergeCell ref="G91:G94"/>
    <mergeCell ref="H91:H94"/>
    <mergeCell ref="Q91:Q94"/>
    <mergeCell ref="R91:R94"/>
    <mergeCell ref="S91:S94"/>
    <mergeCell ref="T91:T94"/>
    <mergeCell ref="A91:A94"/>
    <mergeCell ref="B91:B94"/>
    <mergeCell ref="C91:C94"/>
    <mergeCell ref="D91:D94"/>
    <mergeCell ref="E91:E94"/>
    <mergeCell ref="F91:F94"/>
    <mergeCell ref="V87:V90"/>
    <mergeCell ref="W87:W90"/>
    <mergeCell ref="X87:X90"/>
    <mergeCell ref="Y87:Y90"/>
    <mergeCell ref="F87:F90"/>
    <mergeCell ref="G87:G90"/>
    <mergeCell ref="H87:H90"/>
    <mergeCell ref="Q87:Q90"/>
    <mergeCell ref="R87:R90"/>
    <mergeCell ref="S87:S90"/>
    <mergeCell ref="U83:U86"/>
    <mergeCell ref="V83:V86"/>
    <mergeCell ref="W83:W86"/>
    <mergeCell ref="X83:X86"/>
    <mergeCell ref="Y83:Y86"/>
    <mergeCell ref="A87:A90"/>
    <mergeCell ref="B87:B90"/>
    <mergeCell ref="C87:C90"/>
    <mergeCell ref="D87:D90"/>
    <mergeCell ref="E87:E90"/>
    <mergeCell ref="G83:G86"/>
    <mergeCell ref="H83:H86"/>
    <mergeCell ref="Q83:Q86"/>
    <mergeCell ref="R83:R86"/>
    <mergeCell ref="S83:S86"/>
    <mergeCell ref="T83:T86"/>
    <mergeCell ref="A83:A86"/>
    <mergeCell ref="B83:B86"/>
    <mergeCell ref="C83:C86"/>
    <mergeCell ref="D83:D86"/>
    <mergeCell ref="E83:E86"/>
    <mergeCell ref="F83:F86"/>
    <mergeCell ref="T87:T90"/>
    <mergeCell ref="U87:U90"/>
    <mergeCell ref="T79:T82"/>
    <mergeCell ref="U79:U82"/>
    <mergeCell ref="V79:V82"/>
    <mergeCell ref="W79:W82"/>
    <mergeCell ref="X79:X82"/>
    <mergeCell ref="Y79:Y82"/>
    <mergeCell ref="U75:U78"/>
    <mergeCell ref="V75:V78"/>
    <mergeCell ref="W75:W78"/>
    <mergeCell ref="X75:X78"/>
    <mergeCell ref="Y75:Y78"/>
    <mergeCell ref="T75:T78"/>
    <mergeCell ref="A79:A82"/>
    <mergeCell ref="B79:B82"/>
    <mergeCell ref="Q79:Q82"/>
    <mergeCell ref="R79:R82"/>
    <mergeCell ref="S79:S82"/>
    <mergeCell ref="G75:G78"/>
    <mergeCell ref="H75:H78"/>
    <mergeCell ref="Q75:Q78"/>
    <mergeCell ref="R75:R78"/>
    <mergeCell ref="S75:S78"/>
    <mergeCell ref="A75:A78"/>
    <mergeCell ref="B75:B78"/>
    <mergeCell ref="C75:C78"/>
    <mergeCell ref="D75:D78"/>
    <mergeCell ref="E75:E78"/>
    <mergeCell ref="F75:F78"/>
    <mergeCell ref="V71:V74"/>
    <mergeCell ref="W71:W74"/>
    <mergeCell ref="X71:X74"/>
    <mergeCell ref="Y71:Y74"/>
    <mergeCell ref="F71:F74"/>
    <mergeCell ref="G71:G74"/>
    <mergeCell ref="H71:H74"/>
    <mergeCell ref="Q71:Q74"/>
    <mergeCell ref="R71:R74"/>
    <mergeCell ref="S71:S74"/>
    <mergeCell ref="U67:U70"/>
    <mergeCell ref="V67:V70"/>
    <mergeCell ref="W67:W70"/>
    <mergeCell ref="X67:X70"/>
    <mergeCell ref="Y67:Y70"/>
    <mergeCell ref="A71:A74"/>
    <mergeCell ref="B71:B74"/>
    <mergeCell ref="C71:C74"/>
    <mergeCell ref="D71:D74"/>
    <mergeCell ref="E71:E74"/>
    <mergeCell ref="G67:G70"/>
    <mergeCell ref="H67:H70"/>
    <mergeCell ref="Q67:Q70"/>
    <mergeCell ref="R67:R70"/>
    <mergeCell ref="S67:S70"/>
    <mergeCell ref="T67:T70"/>
    <mergeCell ref="A67:A70"/>
    <mergeCell ref="B67:B70"/>
    <mergeCell ref="C67:C70"/>
    <mergeCell ref="D67:D70"/>
    <mergeCell ref="E67:E70"/>
    <mergeCell ref="F67:F70"/>
    <mergeCell ref="T71:T74"/>
    <mergeCell ref="U71:U74"/>
    <mergeCell ref="V63:V66"/>
    <mergeCell ref="W63:W66"/>
    <mergeCell ref="X63:X66"/>
    <mergeCell ref="Y63:Y66"/>
    <mergeCell ref="F63:F66"/>
    <mergeCell ref="G63:G66"/>
    <mergeCell ref="H63:H66"/>
    <mergeCell ref="Q63:Q66"/>
    <mergeCell ref="R63:R66"/>
    <mergeCell ref="S63:S66"/>
    <mergeCell ref="U59:U62"/>
    <mergeCell ref="V59:V62"/>
    <mergeCell ref="W59:W62"/>
    <mergeCell ref="X59:X62"/>
    <mergeCell ref="Y59:Y62"/>
    <mergeCell ref="A63:A66"/>
    <mergeCell ref="B63:B66"/>
    <mergeCell ref="C63:C66"/>
    <mergeCell ref="D63:D66"/>
    <mergeCell ref="E63:E66"/>
    <mergeCell ref="G59:G62"/>
    <mergeCell ref="H59:H62"/>
    <mergeCell ref="Q59:Q62"/>
    <mergeCell ref="R59:R62"/>
    <mergeCell ref="S59:S62"/>
    <mergeCell ref="T59:T62"/>
    <mergeCell ref="A59:A62"/>
    <mergeCell ref="B59:B62"/>
    <mergeCell ref="C59:C62"/>
    <mergeCell ref="D59:D62"/>
    <mergeCell ref="E59:E62"/>
    <mergeCell ref="F59:F62"/>
    <mergeCell ref="T63:T66"/>
    <mergeCell ref="U63:U66"/>
    <mergeCell ref="V55:V58"/>
    <mergeCell ref="W55:W58"/>
    <mergeCell ref="X55:X58"/>
    <mergeCell ref="Y55:Y58"/>
    <mergeCell ref="F55:F58"/>
    <mergeCell ref="G55:G58"/>
    <mergeCell ref="H55:H58"/>
    <mergeCell ref="Q55:Q58"/>
    <mergeCell ref="R55:R58"/>
    <mergeCell ref="S55:S58"/>
    <mergeCell ref="U51:U54"/>
    <mergeCell ref="V51:V54"/>
    <mergeCell ref="W51:W54"/>
    <mergeCell ref="X51:X54"/>
    <mergeCell ref="Y51:Y54"/>
    <mergeCell ref="A55:A58"/>
    <mergeCell ref="B55:B58"/>
    <mergeCell ref="C55:C58"/>
    <mergeCell ref="D55:D58"/>
    <mergeCell ref="E55:E58"/>
    <mergeCell ref="G51:G54"/>
    <mergeCell ref="H51:H54"/>
    <mergeCell ref="Q51:Q54"/>
    <mergeCell ref="R51:R54"/>
    <mergeCell ref="S51:S54"/>
    <mergeCell ref="T51:T54"/>
    <mergeCell ref="A51:A54"/>
    <mergeCell ref="B51:B54"/>
    <mergeCell ref="C51:C54"/>
    <mergeCell ref="D51:D54"/>
    <mergeCell ref="E51:E54"/>
    <mergeCell ref="F51:F54"/>
    <mergeCell ref="T55:T58"/>
    <mergeCell ref="U55:U58"/>
    <mergeCell ref="V47:V50"/>
    <mergeCell ref="W47:W50"/>
    <mergeCell ref="X47:X50"/>
    <mergeCell ref="Y47:Y50"/>
    <mergeCell ref="F47:F50"/>
    <mergeCell ref="G47:G50"/>
    <mergeCell ref="H47:H50"/>
    <mergeCell ref="Q47:Q50"/>
    <mergeCell ref="R47:R50"/>
    <mergeCell ref="S47:S50"/>
    <mergeCell ref="U43:U46"/>
    <mergeCell ref="V43:V46"/>
    <mergeCell ref="W43:W46"/>
    <mergeCell ref="X43:X46"/>
    <mergeCell ref="Y43:Y46"/>
    <mergeCell ref="A47:A50"/>
    <mergeCell ref="B47:B50"/>
    <mergeCell ref="C47:C50"/>
    <mergeCell ref="D47:D50"/>
    <mergeCell ref="E47:E50"/>
    <mergeCell ref="G43:G46"/>
    <mergeCell ref="H43:H46"/>
    <mergeCell ref="Q43:Q46"/>
    <mergeCell ref="R43:R46"/>
    <mergeCell ref="S43:S46"/>
    <mergeCell ref="T43:T46"/>
    <mergeCell ref="A43:A46"/>
    <mergeCell ref="B43:B46"/>
    <mergeCell ref="C43:C46"/>
    <mergeCell ref="D43:D46"/>
    <mergeCell ref="E43:E46"/>
    <mergeCell ref="F43:F46"/>
    <mergeCell ref="T47:T50"/>
    <mergeCell ref="U47:U50"/>
    <mergeCell ref="U39:U42"/>
    <mergeCell ref="V39:V42"/>
    <mergeCell ref="W39:W42"/>
    <mergeCell ref="X39:X42"/>
    <mergeCell ref="Y39:Y42"/>
    <mergeCell ref="F39:F42"/>
    <mergeCell ref="G39:G42"/>
    <mergeCell ref="H39:H42"/>
    <mergeCell ref="Q39:Q42"/>
    <mergeCell ref="R39:R42"/>
    <mergeCell ref="S39:S42"/>
    <mergeCell ref="S35:S38"/>
    <mergeCell ref="T35:T38"/>
    <mergeCell ref="A35:A38"/>
    <mergeCell ref="B35:B38"/>
    <mergeCell ref="C35:C38"/>
    <mergeCell ref="D35:D38"/>
    <mergeCell ref="E35:E38"/>
    <mergeCell ref="F35:F38"/>
    <mergeCell ref="T39:T42"/>
    <mergeCell ref="A39:A42"/>
    <mergeCell ref="B39:B42"/>
    <mergeCell ref="C39:C42"/>
    <mergeCell ref="D39:D42"/>
    <mergeCell ref="E39:E42"/>
    <mergeCell ref="G35:G38"/>
    <mergeCell ref="H35:H38"/>
    <mergeCell ref="Q35:Q38"/>
    <mergeCell ref="R35:R38"/>
    <mergeCell ref="Y33:Y34"/>
    <mergeCell ref="T31:T32"/>
    <mergeCell ref="U31:U32"/>
    <mergeCell ref="V31:V32"/>
    <mergeCell ref="W31:W32"/>
    <mergeCell ref="X31:X32"/>
    <mergeCell ref="Y31:Y32"/>
    <mergeCell ref="U35:U38"/>
    <mergeCell ref="V35:V38"/>
    <mergeCell ref="W35:W38"/>
    <mergeCell ref="X35:X38"/>
    <mergeCell ref="Y35:Y38"/>
    <mergeCell ref="S31:S32"/>
    <mergeCell ref="Q33:Q34"/>
    <mergeCell ref="R33:R34"/>
    <mergeCell ref="S33:S34"/>
    <mergeCell ref="T33:T34"/>
    <mergeCell ref="U33:U34"/>
    <mergeCell ref="V33:V34"/>
    <mergeCell ref="W33:W34"/>
    <mergeCell ref="X33:X34"/>
    <mergeCell ref="A31:A34"/>
    <mergeCell ref="B31:B34"/>
    <mergeCell ref="C31:C34"/>
    <mergeCell ref="D31:D34"/>
    <mergeCell ref="E31:E34"/>
    <mergeCell ref="G27:G30"/>
    <mergeCell ref="H27:H30"/>
    <mergeCell ref="Q27:Q30"/>
    <mergeCell ref="R27:R30"/>
    <mergeCell ref="F31:F34"/>
    <mergeCell ref="G31:G34"/>
    <mergeCell ref="H31:H34"/>
    <mergeCell ref="Q31:Q32"/>
    <mergeCell ref="R31:R32"/>
    <mergeCell ref="Y25:Y26"/>
    <mergeCell ref="A27:A30"/>
    <mergeCell ref="B27:B30"/>
    <mergeCell ref="C27:C30"/>
    <mergeCell ref="D27:D30"/>
    <mergeCell ref="E27:E30"/>
    <mergeCell ref="F27:F30"/>
    <mergeCell ref="G23:G26"/>
    <mergeCell ref="H23:H26"/>
    <mergeCell ref="U27:U30"/>
    <mergeCell ref="V27:V30"/>
    <mergeCell ref="W27:W30"/>
    <mergeCell ref="X27:X30"/>
    <mergeCell ref="Y27:Y30"/>
    <mergeCell ref="S27:S30"/>
    <mergeCell ref="T27:T30"/>
    <mergeCell ref="T25:T26"/>
    <mergeCell ref="U25:U26"/>
    <mergeCell ref="Q23:Q24"/>
    <mergeCell ref="R23:R24"/>
    <mergeCell ref="S23:S24"/>
    <mergeCell ref="T23:T24"/>
    <mergeCell ref="V25:V26"/>
    <mergeCell ref="W25:W26"/>
    <mergeCell ref="X25:X26"/>
    <mergeCell ref="V19:V22"/>
    <mergeCell ref="W19:W22"/>
    <mergeCell ref="X19:X22"/>
    <mergeCell ref="Y19:Y22"/>
    <mergeCell ref="A23:A26"/>
    <mergeCell ref="B23:B26"/>
    <mergeCell ref="C23:C26"/>
    <mergeCell ref="D23:D26"/>
    <mergeCell ref="E23:E26"/>
    <mergeCell ref="F23:F26"/>
    <mergeCell ref="H19:H22"/>
    <mergeCell ref="Q19:Q22"/>
    <mergeCell ref="R19:R22"/>
    <mergeCell ref="S19:S22"/>
    <mergeCell ref="T19:T22"/>
    <mergeCell ref="U19:U22"/>
    <mergeCell ref="U23:U24"/>
    <mergeCell ref="V23:V24"/>
    <mergeCell ref="W23:W24"/>
    <mergeCell ref="X23:X24"/>
    <mergeCell ref="Y23:Y24"/>
    <mergeCell ref="Q25:Q26"/>
    <mergeCell ref="R25:R26"/>
    <mergeCell ref="S25:S26"/>
    <mergeCell ref="A19:A22"/>
    <mergeCell ref="B19:B22"/>
    <mergeCell ref="C19:C22"/>
    <mergeCell ref="D19:D22"/>
    <mergeCell ref="E19:E22"/>
    <mergeCell ref="F19:F22"/>
    <mergeCell ref="G19:G22"/>
    <mergeCell ref="Q15:Q18"/>
    <mergeCell ref="R15:R18"/>
    <mergeCell ref="A13:Y13"/>
    <mergeCell ref="A14:Y14"/>
    <mergeCell ref="A15:A18"/>
    <mergeCell ref="B15:B18"/>
    <mergeCell ref="C15:C18"/>
    <mergeCell ref="D15:D18"/>
    <mergeCell ref="E15:E18"/>
    <mergeCell ref="F15:F18"/>
    <mergeCell ref="G15:G18"/>
    <mergeCell ref="H15:H18"/>
    <mergeCell ref="W15:W18"/>
    <mergeCell ref="X15:X18"/>
    <mergeCell ref="Y15:Y18"/>
    <mergeCell ref="S15:S18"/>
    <mergeCell ref="T15:T18"/>
    <mergeCell ref="U15:U18"/>
    <mergeCell ref="V15:V18"/>
    <mergeCell ref="T1:Y4"/>
    <mergeCell ref="A5:Y5"/>
    <mergeCell ref="F10:H10"/>
    <mergeCell ref="I10:I11"/>
    <mergeCell ref="J10:J11"/>
    <mergeCell ref="K10:P10"/>
    <mergeCell ref="S10:S11"/>
    <mergeCell ref="T10:Y10"/>
    <mergeCell ref="A6:Y6"/>
    <mergeCell ref="A8:A11"/>
    <mergeCell ref="B8:B11"/>
    <mergeCell ref="C8:D10"/>
    <mergeCell ref="E8:E11"/>
    <mergeCell ref="F8:P9"/>
    <mergeCell ref="Q8:Y8"/>
    <mergeCell ref="Q9:Q11"/>
    <mergeCell ref="R9:R11"/>
    <mergeCell ref="S9:Y9"/>
  </mergeCells>
  <pageMargins left="0.59055118110236227" right="0.59055118110236227" top="1.1811023622047245" bottom="0.59055118110236227" header="0.31496062992125984" footer="0.62992125984251968"/>
  <pageSetup paperSize="9" scale="32" fitToHeight="111" orientation="landscape" r:id="rId1"/>
  <headerFooter differentFirst="1" scaleWithDoc="0" alignWithMargins="0">
    <oddHeader>&amp;C&amp;P</oddHeader>
  </headerFooter>
  <rowBreaks count="2" manualBreakCount="2">
    <brk id="50" max="24" man="1"/>
    <brk id="141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изменения (25.10)</vt:lpstr>
      <vt:lpstr>Лист1</vt:lpstr>
      <vt:lpstr>Лист2</vt:lpstr>
      <vt:lpstr>Лист3</vt:lpstr>
      <vt:lpstr>'изменения (25.10)'!Заголовки_для_печати</vt:lpstr>
      <vt:lpstr>'изменения (25.10)'!Область_печати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2023-10-25T10:19:10Z</dcterms:modified>
</cp:coreProperties>
</file>