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изменения (25.10)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'изменения (25.10)'!$A$13:$I$227</definedName>
    <definedName name="_xlnm.Print_Titles" localSheetId="0">'изменения (25.10)'!$9:$13</definedName>
    <definedName name="_xlnm.Print_Area" localSheetId="0">'изменения (25.10)'!$A$1:$Y$226</definedName>
  </definedNames>
  <calcPr calcId="145621"/>
</workbook>
</file>

<file path=xl/calcChain.xml><?xml version="1.0" encoding="utf-8"?>
<calcChain xmlns="http://schemas.openxmlformats.org/spreadsheetml/2006/main">
  <c r="K50" i="4" l="1"/>
  <c r="L50" i="4"/>
  <c r="M50" i="4"/>
  <c r="N50" i="4"/>
  <c r="O50" i="4"/>
  <c r="P50" i="4"/>
  <c r="K51" i="4"/>
  <c r="L51" i="4"/>
  <c r="M51" i="4"/>
  <c r="N51" i="4"/>
  <c r="O51" i="4"/>
  <c r="P51" i="4"/>
  <c r="L49" i="4"/>
  <c r="M49" i="4"/>
  <c r="N49" i="4"/>
  <c r="O49" i="4"/>
  <c r="P49" i="4"/>
  <c r="K49" i="4"/>
  <c r="K48" i="4" s="1"/>
  <c r="M72" i="4"/>
  <c r="P72" i="4"/>
  <c r="O72" i="4"/>
  <c r="N72" i="4"/>
  <c r="L72" i="4"/>
  <c r="K72" i="4"/>
  <c r="J75" i="4"/>
  <c r="J74" i="4"/>
  <c r="J73" i="4"/>
  <c r="J72" i="4" l="1"/>
  <c r="J222" i="4"/>
  <c r="J221" i="4"/>
  <c r="J220" i="4"/>
  <c r="P219" i="4"/>
  <c r="O219" i="4"/>
  <c r="N219" i="4"/>
  <c r="M219" i="4"/>
  <c r="L219" i="4"/>
  <c r="K219" i="4"/>
  <c r="P218" i="4"/>
  <c r="O218" i="4"/>
  <c r="N218" i="4"/>
  <c r="M218" i="4"/>
  <c r="L218" i="4"/>
  <c r="K218" i="4"/>
  <c r="P217" i="4"/>
  <c r="O217" i="4"/>
  <c r="N217" i="4"/>
  <c r="M217" i="4"/>
  <c r="L217" i="4"/>
  <c r="K217" i="4"/>
  <c r="P216" i="4"/>
  <c r="O216" i="4"/>
  <c r="N216" i="4"/>
  <c r="M216" i="4"/>
  <c r="L216" i="4"/>
  <c r="K216" i="4"/>
  <c r="J213" i="4"/>
  <c r="J212" i="4"/>
  <c r="P210" i="4"/>
  <c r="O210" i="4"/>
  <c r="N210" i="4"/>
  <c r="M210" i="4"/>
  <c r="L210" i="4"/>
  <c r="K210" i="4"/>
  <c r="J209" i="4"/>
  <c r="J208" i="4"/>
  <c r="J207" i="4"/>
  <c r="P206" i="4"/>
  <c r="N206" i="4"/>
  <c r="M206" i="4"/>
  <c r="L206" i="4"/>
  <c r="K206" i="4"/>
  <c r="P205" i="4"/>
  <c r="O205" i="4"/>
  <c r="N205" i="4"/>
  <c r="M205" i="4"/>
  <c r="L205" i="4"/>
  <c r="K205" i="4"/>
  <c r="P204" i="4"/>
  <c r="O204" i="4"/>
  <c r="N204" i="4"/>
  <c r="M204" i="4"/>
  <c r="L204" i="4"/>
  <c r="K204" i="4"/>
  <c r="P203" i="4"/>
  <c r="O203" i="4"/>
  <c r="N203" i="4"/>
  <c r="M203" i="4"/>
  <c r="L203" i="4"/>
  <c r="K203" i="4"/>
  <c r="J200" i="4"/>
  <c r="S199" i="4"/>
  <c r="J199" i="4"/>
  <c r="J198" i="4"/>
  <c r="P197" i="4"/>
  <c r="O197" i="4"/>
  <c r="N197" i="4"/>
  <c r="M197" i="4"/>
  <c r="L197" i="4"/>
  <c r="K197" i="4"/>
  <c r="J196" i="4"/>
  <c r="J195" i="4"/>
  <c r="J194" i="4"/>
  <c r="P193" i="4"/>
  <c r="O193" i="4"/>
  <c r="N193" i="4"/>
  <c r="M193" i="4"/>
  <c r="L193" i="4"/>
  <c r="K193" i="4"/>
  <c r="P192" i="4"/>
  <c r="O192" i="4"/>
  <c r="N192" i="4"/>
  <c r="M192" i="4"/>
  <c r="L192" i="4"/>
  <c r="K192" i="4"/>
  <c r="P191" i="4"/>
  <c r="O191" i="4"/>
  <c r="N191" i="4"/>
  <c r="M191" i="4"/>
  <c r="L191" i="4"/>
  <c r="K191" i="4"/>
  <c r="P190" i="4"/>
  <c r="O190" i="4"/>
  <c r="N190" i="4"/>
  <c r="M190" i="4"/>
  <c r="L190" i="4"/>
  <c r="K190" i="4"/>
  <c r="J187" i="4"/>
  <c r="J186" i="4"/>
  <c r="J185" i="4"/>
  <c r="P184" i="4"/>
  <c r="O184" i="4"/>
  <c r="N184" i="4"/>
  <c r="M184" i="4"/>
  <c r="L184" i="4"/>
  <c r="K184" i="4"/>
  <c r="J183" i="4"/>
  <c r="J182" i="4"/>
  <c r="J181" i="4"/>
  <c r="S180" i="4"/>
  <c r="P180" i="4"/>
  <c r="O180" i="4"/>
  <c r="N180" i="4"/>
  <c r="M180" i="4"/>
  <c r="L180" i="4"/>
  <c r="K180" i="4"/>
  <c r="J179" i="4"/>
  <c r="J178" i="4"/>
  <c r="J177" i="4"/>
  <c r="P176" i="4"/>
  <c r="O176" i="4"/>
  <c r="N176" i="4"/>
  <c r="M176" i="4"/>
  <c r="L176" i="4"/>
  <c r="K176" i="4"/>
  <c r="J175" i="4"/>
  <c r="J174" i="4"/>
  <c r="J173" i="4"/>
  <c r="L172" i="4"/>
  <c r="K172" i="4"/>
  <c r="J172" i="4" s="1"/>
  <c r="J171" i="4"/>
  <c r="J170" i="4"/>
  <c r="J169" i="4"/>
  <c r="P168" i="4"/>
  <c r="O168" i="4"/>
  <c r="N168" i="4"/>
  <c r="M168" i="4"/>
  <c r="L168" i="4"/>
  <c r="K168" i="4"/>
  <c r="P167" i="4"/>
  <c r="O167" i="4"/>
  <c r="N167" i="4"/>
  <c r="M167" i="4"/>
  <c r="L167" i="4"/>
  <c r="K167" i="4"/>
  <c r="P166" i="4"/>
  <c r="O166" i="4"/>
  <c r="N166" i="4"/>
  <c r="M166" i="4"/>
  <c r="L166" i="4"/>
  <c r="K166" i="4"/>
  <c r="P165" i="4"/>
  <c r="O165" i="4"/>
  <c r="N165" i="4"/>
  <c r="M165" i="4"/>
  <c r="L165" i="4"/>
  <c r="K165" i="4"/>
  <c r="J162" i="4"/>
  <c r="J161" i="4"/>
  <c r="J160" i="4"/>
  <c r="P159" i="4"/>
  <c r="O159" i="4"/>
  <c r="N159" i="4"/>
  <c r="M159" i="4"/>
  <c r="L159" i="4"/>
  <c r="K159" i="4"/>
  <c r="J158" i="4"/>
  <c r="J157" i="4"/>
  <c r="J156" i="4"/>
  <c r="P155" i="4"/>
  <c r="O155" i="4"/>
  <c r="N155" i="4"/>
  <c r="M155" i="4"/>
  <c r="L155" i="4"/>
  <c r="K155" i="4"/>
  <c r="J154" i="4"/>
  <c r="J153" i="4"/>
  <c r="J152" i="4"/>
  <c r="P151" i="4"/>
  <c r="O151" i="4"/>
  <c r="N151" i="4"/>
  <c r="M151" i="4"/>
  <c r="L151" i="4"/>
  <c r="K151" i="4"/>
  <c r="J150" i="4"/>
  <c r="J149" i="4"/>
  <c r="J148" i="4"/>
  <c r="P147" i="4"/>
  <c r="O147" i="4"/>
  <c r="N147" i="4"/>
  <c r="M147" i="4"/>
  <c r="L147" i="4"/>
  <c r="K147" i="4"/>
  <c r="M146" i="4"/>
  <c r="J146" i="4" s="1"/>
  <c r="J145" i="4"/>
  <c r="J144" i="4"/>
  <c r="P143" i="4"/>
  <c r="O143" i="4"/>
  <c r="N143" i="4"/>
  <c r="L143" i="4"/>
  <c r="K143" i="4"/>
  <c r="P142" i="4"/>
  <c r="O142" i="4"/>
  <c r="N142" i="4"/>
  <c r="L142" i="4"/>
  <c r="K142" i="4"/>
  <c r="P141" i="4"/>
  <c r="O141" i="4"/>
  <c r="N141" i="4"/>
  <c r="M141" i="4"/>
  <c r="L141" i="4"/>
  <c r="K141" i="4"/>
  <c r="P140" i="4"/>
  <c r="O140" i="4"/>
  <c r="N140" i="4"/>
  <c r="M140" i="4"/>
  <c r="L140" i="4"/>
  <c r="K140" i="4"/>
  <c r="J137" i="4"/>
  <c r="J136" i="4"/>
  <c r="J135" i="4"/>
  <c r="P134" i="4"/>
  <c r="O134" i="4"/>
  <c r="N134" i="4"/>
  <c r="M134" i="4"/>
  <c r="L134" i="4"/>
  <c r="K134" i="4"/>
  <c r="J133" i="4"/>
  <c r="J132" i="4"/>
  <c r="J131" i="4"/>
  <c r="P130" i="4"/>
  <c r="O130" i="4"/>
  <c r="N130" i="4"/>
  <c r="M130" i="4"/>
  <c r="L130" i="4"/>
  <c r="K130" i="4"/>
  <c r="P129" i="4"/>
  <c r="O129" i="4"/>
  <c r="N129" i="4"/>
  <c r="M129" i="4"/>
  <c r="L129" i="4"/>
  <c r="K129" i="4"/>
  <c r="P128" i="4"/>
  <c r="O128" i="4"/>
  <c r="N128" i="4"/>
  <c r="M128" i="4"/>
  <c r="L128" i="4"/>
  <c r="K128" i="4"/>
  <c r="P127" i="4"/>
  <c r="O127" i="4"/>
  <c r="N127" i="4"/>
  <c r="M127" i="4"/>
  <c r="L127" i="4"/>
  <c r="K127" i="4"/>
  <c r="J124" i="4"/>
  <c r="J123" i="4"/>
  <c r="J122" i="4"/>
  <c r="P121" i="4"/>
  <c r="O121" i="4"/>
  <c r="N121" i="4"/>
  <c r="M121" i="4"/>
  <c r="L121" i="4"/>
  <c r="K121" i="4"/>
  <c r="J120" i="4"/>
  <c r="J119" i="4"/>
  <c r="J118" i="4"/>
  <c r="P117" i="4"/>
  <c r="O117" i="4"/>
  <c r="N117" i="4"/>
  <c r="M117" i="4"/>
  <c r="L117" i="4"/>
  <c r="K117" i="4"/>
  <c r="J116" i="4"/>
  <c r="J115" i="4"/>
  <c r="J114" i="4"/>
  <c r="P113" i="4"/>
  <c r="O113" i="4"/>
  <c r="N113" i="4"/>
  <c r="M113" i="4"/>
  <c r="L113" i="4"/>
  <c r="K113" i="4"/>
  <c r="J112" i="4"/>
  <c r="J111" i="4"/>
  <c r="J110" i="4"/>
  <c r="P109" i="4"/>
  <c r="O109" i="4"/>
  <c r="N109" i="4"/>
  <c r="M109" i="4"/>
  <c r="L109" i="4"/>
  <c r="K109" i="4"/>
  <c r="J108" i="4"/>
  <c r="J107" i="4"/>
  <c r="J106" i="4"/>
  <c r="P105" i="4"/>
  <c r="O105" i="4"/>
  <c r="N105" i="4"/>
  <c r="M105" i="4"/>
  <c r="L105" i="4"/>
  <c r="K105" i="4"/>
  <c r="P104" i="4"/>
  <c r="O104" i="4"/>
  <c r="N104" i="4"/>
  <c r="M104" i="4"/>
  <c r="L104" i="4"/>
  <c r="K104" i="4"/>
  <c r="P103" i="4"/>
  <c r="O103" i="4"/>
  <c r="N103" i="4"/>
  <c r="M103" i="4"/>
  <c r="L103" i="4"/>
  <c r="K103" i="4"/>
  <c r="P102" i="4"/>
  <c r="O102" i="4"/>
  <c r="N102" i="4"/>
  <c r="M102" i="4"/>
  <c r="L102" i="4"/>
  <c r="K102" i="4"/>
  <c r="J99" i="4"/>
  <c r="J98" i="4"/>
  <c r="J97" i="4"/>
  <c r="P96" i="4"/>
  <c r="O96" i="4"/>
  <c r="N96" i="4"/>
  <c r="M96" i="4"/>
  <c r="L96" i="4"/>
  <c r="K96" i="4"/>
  <c r="J95" i="4"/>
  <c r="J94" i="4"/>
  <c r="J93" i="4"/>
  <c r="P92" i="4"/>
  <c r="O92" i="4"/>
  <c r="N92" i="4"/>
  <c r="M92" i="4"/>
  <c r="L92" i="4"/>
  <c r="K92" i="4"/>
  <c r="J91" i="4"/>
  <c r="J90" i="4"/>
  <c r="J89" i="4"/>
  <c r="P88" i="4"/>
  <c r="O88" i="4"/>
  <c r="N88" i="4"/>
  <c r="M88" i="4"/>
  <c r="L88" i="4"/>
  <c r="K88" i="4"/>
  <c r="J87" i="4"/>
  <c r="J86" i="4"/>
  <c r="J85" i="4"/>
  <c r="P84" i="4"/>
  <c r="O84" i="4"/>
  <c r="N84" i="4"/>
  <c r="M84" i="4"/>
  <c r="L84" i="4"/>
  <c r="K84" i="4"/>
  <c r="J83" i="4"/>
  <c r="J82" i="4"/>
  <c r="J81" i="4"/>
  <c r="P80" i="4"/>
  <c r="O80" i="4"/>
  <c r="N80" i="4"/>
  <c r="M80" i="4"/>
  <c r="L80" i="4"/>
  <c r="K80" i="4"/>
  <c r="P79" i="4"/>
  <c r="P76" i="4" s="1"/>
  <c r="O79" i="4"/>
  <c r="J78" i="4"/>
  <c r="J77" i="4"/>
  <c r="N76" i="4"/>
  <c r="M76" i="4"/>
  <c r="L76" i="4"/>
  <c r="K76" i="4"/>
  <c r="J71" i="4"/>
  <c r="J70" i="4"/>
  <c r="J69" i="4"/>
  <c r="P68" i="4"/>
  <c r="O68" i="4"/>
  <c r="N68" i="4"/>
  <c r="M68" i="4"/>
  <c r="L68" i="4"/>
  <c r="K68" i="4"/>
  <c r="J67" i="4"/>
  <c r="J66" i="4"/>
  <c r="J65" i="4"/>
  <c r="P64" i="4"/>
  <c r="O64" i="4"/>
  <c r="N64" i="4"/>
  <c r="M64" i="4"/>
  <c r="L64" i="4"/>
  <c r="K64" i="4"/>
  <c r="J63" i="4"/>
  <c r="J62" i="4"/>
  <c r="J61" i="4"/>
  <c r="P60" i="4"/>
  <c r="O60" i="4"/>
  <c r="N60" i="4"/>
  <c r="M60" i="4"/>
  <c r="L60" i="4"/>
  <c r="K60" i="4"/>
  <c r="J59" i="4"/>
  <c r="J58" i="4"/>
  <c r="J57" i="4"/>
  <c r="P56" i="4"/>
  <c r="O56" i="4"/>
  <c r="N56" i="4"/>
  <c r="M56" i="4"/>
  <c r="L56" i="4"/>
  <c r="K56" i="4"/>
  <c r="J55" i="4"/>
  <c r="J54" i="4"/>
  <c r="J53" i="4"/>
  <c r="P52" i="4"/>
  <c r="O52" i="4"/>
  <c r="N52" i="4"/>
  <c r="M52" i="4"/>
  <c r="L52" i="4"/>
  <c r="K52" i="4"/>
  <c r="N19" i="4"/>
  <c r="L19" i="4"/>
  <c r="P18" i="4"/>
  <c r="P225" i="4" s="1"/>
  <c r="M18" i="4"/>
  <c r="L18" i="4"/>
  <c r="K18" i="4"/>
  <c r="P17" i="4"/>
  <c r="O17" i="4"/>
  <c r="N17" i="4"/>
  <c r="L17" i="4"/>
  <c r="J47" i="4"/>
  <c r="J46" i="4"/>
  <c r="J45" i="4"/>
  <c r="P44" i="4"/>
  <c r="O44" i="4"/>
  <c r="N44" i="4"/>
  <c r="M44" i="4"/>
  <c r="L44" i="4"/>
  <c r="K44" i="4"/>
  <c r="M43" i="4"/>
  <c r="J43" i="4" s="1"/>
  <c r="J42" i="4"/>
  <c r="J41" i="4"/>
  <c r="P40" i="4"/>
  <c r="O40" i="4"/>
  <c r="N40" i="4"/>
  <c r="M40" i="4"/>
  <c r="L40" i="4"/>
  <c r="K40" i="4"/>
  <c r="M39" i="4"/>
  <c r="M36" i="4" s="1"/>
  <c r="J38" i="4"/>
  <c r="J37" i="4"/>
  <c r="P36" i="4"/>
  <c r="O36" i="4"/>
  <c r="N36" i="4"/>
  <c r="L36" i="4"/>
  <c r="K36" i="4"/>
  <c r="J35" i="4"/>
  <c r="J34" i="4"/>
  <c r="J33" i="4"/>
  <c r="P32" i="4"/>
  <c r="O32" i="4"/>
  <c r="N32" i="4"/>
  <c r="M32" i="4"/>
  <c r="L32" i="4"/>
  <c r="K32" i="4"/>
  <c r="J31" i="4"/>
  <c r="J30" i="4"/>
  <c r="J29" i="4"/>
  <c r="P28" i="4"/>
  <c r="O28" i="4"/>
  <c r="N28" i="4"/>
  <c r="M28" i="4"/>
  <c r="L28" i="4"/>
  <c r="K28" i="4"/>
  <c r="M27" i="4"/>
  <c r="J27" i="4" s="1"/>
  <c r="J26" i="4"/>
  <c r="J25" i="4"/>
  <c r="P24" i="4"/>
  <c r="O24" i="4"/>
  <c r="N24" i="4"/>
  <c r="L24" i="4"/>
  <c r="K24" i="4"/>
  <c r="J23" i="4"/>
  <c r="J22" i="4"/>
  <c r="J21" i="4"/>
  <c r="P20" i="4"/>
  <c r="O20" i="4"/>
  <c r="N20" i="4"/>
  <c r="M20" i="4"/>
  <c r="L20" i="4"/>
  <c r="K20" i="4"/>
  <c r="O18" i="4"/>
  <c r="L225" i="4" l="1"/>
  <c r="N226" i="4"/>
  <c r="N231" i="4" s="1"/>
  <c r="L189" i="4"/>
  <c r="P189" i="4"/>
  <c r="N189" i="4"/>
  <c r="K202" i="4"/>
  <c r="O202" i="4"/>
  <c r="J103" i="4"/>
  <c r="J56" i="4"/>
  <c r="L226" i="4"/>
  <c r="N126" i="4"/>
  <c r="M101" i="4"/>
  <c r="N101" i="4"/>
  <c r="J167" i="4"/>
  <c r="J155" i="4"/>
  <c r="K126" i="4"/>
  <c r="O126" i="4"/>
  <c r="L101" i="4"/>
  <c r="J113" i="4"/>
  <c r="N139" i="4"/>
  <c r="J210" i="4"/>
  <c r="J68" i="4"/>
  <c r="J88" i="4"/>
  <c r="J130" i="4"/>
  <c r="M142" i="4"/>
  <c r="J142" i="4" s="1"/>
  <c r="J165" i="4"/>
  <c r="O164" i="4"/>
  <c r="M164" i="4"/>
  <c r="N164" i="4"/>
  <c r="L202" i="4"/>
  <c r="P202" i="4"/>
  <c r="N215" i="4"/>
  <c r="J44" i="4"/>
  <c r="J50" i="4"/>
  <c r="J80" i="4"/>
  <c r="J109" i="4"/>
  <c r="J117" i="4"/>
  <c r="L126" i="4"/>
  <c r="P126" i="4"/>
  <c r="L164" i="4"/>
  <c r="P164" i="4"/>
  <c r="J191" i="4"/>
  <c r="K189" i="4"/>
  <c r="O189" i="4"/>
  <c r="J216" i="4"/>
  <c r="M215" i="4"/>
  <c r="J49" i="4"/>
  <c r="P101" i="4"/>
  <c r="N224" i="4"/>
  <c r="M24" i="4"/>
  <c r="J24" i="4" s="1"/>
  <c r="J105" i="4"/>
  <c r="J129" i="4"/>
  <c r="J141" i="4"/>
  <c r="J204" i="4"/>
  <c r="J206" i="4"/>
  <c r="O225" i="4"/>
  <c r="J36" i="4"/>
  <c r="J40" i="4"/>
  <c r="P48" i="4"/>
  <c r="J52" i="4"/>
  <c r="J79" i="4"/>
  <c r="J84" i="4"/>
  <c r="J104" i="4"/>
  <c r="O101" i="4"/>
  <c r="J121" i="4"/>
  <c r="J128" i="4"/>
  <c r="M126" i="4"/>
  <c r="J140" i="4"/>
  <c r="O139" i="4"/>
  <c r="M143" i="4"/>
  <c r="J143" i="4" s="1"/>
  <c r="J151" i="4"/>
  <c r="J168" i="4"/>
  <c r="J184" i="4"/>
  <c r="J190" i="4"/>
  <c r="J203" i="4"/>
  <c r="M202" i="4"/>
  <c r="J218" i="4"/>
  <c r="J219" i="4"/>
  <c r="L215" i="4"/>
  <c r="P215" i="4"/>
  <c r="P19" i="4"/>
  <c r="P226" i="4" s="1"/>
  <c r="P231" i="4" s="1"/>
  <c r="J28" i="4"/>
  <c r="J32" i="4"/>
  <c r="M225" i="4"/>
  <c r="O48" i="4"/>
  <c r="J134" i="4"/>
  <c r="J159" i="4"/>
  <c r="J176" i="4"/>
  <c r="M189" i="4"/>
  <c r="K225" i="4"/>
  <c r="J20" i="4"/>
  <c r="L48" i="4"/>
  <c r="M48" i="4"/>
  <c r="N48" i="4"/>
  <c r="J60" i="4"/>
  <c r="J64" i="4"/>
  <c r="J92" i="4"/>
  <c r="J96" i="4"/>
  <c r="J102" i="4"/>
  <c r="L139" i="4"/>
  <c r="P139" i="4"/>
  <c r="J147" i="4"/>
  <c r="K164" i="4"/>
  <c r="J166" i="4"/>
  <c r="J180" i="4"/>
  <c r="J193" i="4"/>
  <c r="J197" i="4"/>
  <c r="N202" i="4"/>
  <c r="K215" i="4"/>
  <c r="O215" i="4"/>
  <c r="L224" i="4"/>
  <c r="L223" i="4" s="1"/>
  <c r="L16" i="4"/>
  <c r="P16" i="4"/>
  <c r="P224" i="4"/>
  <c r="O224" i="4"/>
  <c r="J205" i="4"/>
  <c r="M17" i="4"/>
  <c r="N18" i="4"/>
  <c r="N225" i="4" s="1"/>
  <c r="O19" i="4"/>
  <c r="O226" i="4" s="1"/>
  <c r="O231" i="4" s="1"/>
  <c r="J39" i="4"/>
  <c r="J51" i="4"/>
  <c r="K101" i="4"/>
  <c r="J127" i="4"/>
  <c r="J192" i="4"/>
  <c r="J217" i="4"/>
  <c r="K17" i="4"/>
  <c r="M19" i="4"/>
  <c r="O76" i="4"/>
  <c r="J76" i="4" s="1"/>
  <c r="K139" i="4"/>
  <c r="K19" i="4"/>
  <c r="J225" i="4" l="1"/>
  <c r="O16" i="4"/>
  <c r="J164" i="4"/>
  <c r="J126" i="4"/>
  <c r="J189" i="4"/>
  <c r="M226" i="4"/>
  <c r="J202" i="4"/>
  <c r="J215" i="4"/>
  <c r="M139" i="4"/>
  <c r="J139" i="4" s="1"/>
  <c r="N16" i="4"/>
  <c r="P223" i="4"/>
  <c r="P228" i="4"/>
  <c r="J48" i="4"/>
  <c r="J101" i="4"/>
  <c r="O223" i="4"/>
  <c r="O228" i="4"/>
  <c r="N228" i="4"/>
  <c r="M16" i="4"/>
  <c r="M224" i="4"/>
  <c r="J17" i="4"/>
  <c r="K16" i="4"/>
  <c r="K224" i="4"/>
  <c r="J18" i="4"/>
  <c r="N223" i="4"/>
  <c r="K226" i="4"/>
  <c r="J226" i="4" s="1"/>
  <c r="J19" i="4"/>
  <c r="M223" i="4" l="1"/>
  <c r="K223" i="4"/>
  <c r="J224" i="4"/>
  <c r="J16" i="4"/>
  <c r="J223" i="4" l="1"/>
</calcChain>
</file>

<file path=xl/sharedStrings.xml><?xml version="1.0" encoding="utf-8"?>
<sst xmlns="http://schemas.openxmlformats.org/spreadsheetml/2006/main" count="812" uniqueCount="201">
  <si>
    <t>Таблица 7.2.4</t>
  </si>
  <si>
    <t>МЕРОПРИЯТИЯ  ПОДПРОГРАММЫ 2 МУНИЦИПАЛЬНОЙ ПРОГРАММЫ</t>
  </si>
  <si>
    <t>№ п/п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</si>
  <si>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</si>
  <si>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</si>
  <si>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</si>
  <si>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</si>
  <si>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</si>
  <si>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</si>
  <si>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</si>
  <si>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</si>
  <si>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Коды классификации расходов</t>
  </si>
  <si>
    <t>Источники финансирования</t>
  </si>
  <si>
    <t>Всего</t>
  </si>
  <si>
    <t>в том числе по годам реализации ПП</t>
  </si>
  <si>
    <t xml:space="preserve">в том числе по годам реализации ПП </t>
  </si>
  <si>
    <t>с (год)</t>
  </si>
  <si>
    <t>по (год)</t>
  </si>
  <si>
    <t>Раздел</t>
  </si>
  <si>
    <t>Подраздел</t>
  </si>
  <si>
    <t>Код основного мероприятия целевой статьи расходов</t>
  </si>
  <si>
    <t>2020 год</t>
  </si>
  <si>
    <t>2021 год</t>
  </si>
  <si>
    <t>2022 год</t>
  </si>
  <si>
    <t>2023 год</t>
  </si>
  <si>
    <t>2024 год</t>
  </si>
  <si>
    <t>2025 год</t>
  </si>
  <si>
    <t>Цель муниципальной подпрограммы - 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</si>
  <si>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Задача 1 ПП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</si>
  <si>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1.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</si>
  <si>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</si>
  <si>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Комитет по образованию</t>
  </si>
  <si>
    <t>х</t>
  </si>
  <si>
    <t>всего, в т.ч.</t>
  </si>
  <si>
    <t>федеральный бюджет</t>
  </si>
  <si>
    <t>областной бюджет</t>
  </si>
  <si>
    <t>районный бюджет</t>
  </si>
  <si>
    <t>1.1.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</si>
  <si>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</si>
  <si>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>07</t>
  </si>
  <si>
    <t>00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</si>
  <si>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</si>
  <si>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%</t>
  </si>
  <si>
    <t>1.2.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</si>
  <si>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</si>
  <si>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01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</si>
  <si>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</si>
  <si>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дошкольного  образования</t>
  </si>
  <si>
    <t>1.3.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</si>
  <si>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</si>
  <si>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02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</si>
  <si>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</si>
  <si>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1.4.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</si>
  <si>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</si>
  <si>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03</t>
  </si>
  <si>
    <t>Удовлетворенность населения Калачинского муниципального района качеством дополнительного образования</t>
  </si>
  <si>
    <t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</t>
  </si>
  <si>
    <t>1.5.</t>
  </si>
  <si>
    <t>мероприятие 5 ОМ 1 ПП - Финансово-экономическое и хозяйственное обеспечение учреждений в сфере образования</t>
  </si>
  <si>
    <t>09</t>
  </si>
  <si>
    <t>Доля учреждений по которым обеспечено соблюдение финансовой, кассовой дисциплины</t>
  </si>
  <si>
    <t>1.6.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</si>
  <si>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</si>
  <si>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</si>
  <si>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100% каждый 3 года</t>
  </si>
  <si>
    <t>1.7.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</si>
  <si>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</si>
  <si>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области.</t>
  </si>
  <si>
    <t>1.8.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</si>
  <si>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</si>
  <si>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Доля подведомственных организаций в которых произошли обновления материально-технической базы</t>
  </si>
  <si>
    <t>1.8.1.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</si>
  <si>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</si>
  <si>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</si>
  <si>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1.8.2.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</si>
  <si>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</si>
  <si>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 Калачинского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Калачинскому муниципальному району Омской области,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указанных субсидий на соответствующие цели</t>
  </si>
  <si>
    <t>1.8.3.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</si>
  <si>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</si>
  <si>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</si>
  <si>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1.8.4.</t>
  </si>
  <si>
    <t xml:space="preserve">Материально-техническое оснащение муниципальных образовательных организаций 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</si>
  <si>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</si>
  <si>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>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</si>
  <si>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</si>
  <si>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</si>
  <si>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1.9.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</si>
  <si>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</si>
  <si>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</si>
  <si>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1.10.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</si>
  <si>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</si>
  <si>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Количество проведенных конкурсов профессионального мастерства</t>
  </si>
  <si>
    <t>ед.</t>
  </si>
  <si>
    <t>1.11.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</si>
  <si>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</si>
  <si>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>Доля молодых специалистов от общего количества педагогических работников</t>
  </si>
  <si>
    <t>1.12.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</si>
  <si>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</si>
  <si>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</si>
  <si>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1.13.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</si>
  <si>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</si>
  <si>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</si>
  <si>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1.14.</t>
  </si>
  <si>
    <t>мероприятие 14 ОМ 1 ПП - Обеспечение бесплатным двухразовым питанием обучающихся с ограниченными возможностями здоровья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</si>
  <si>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</si>
  <si>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>Задача 2 ПП Развитие сети образовательных организаций, реализующих образовательные программы общего образования</t>
  </si>
  <si>
    <t>2.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</si>
  <si>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</si>
  <si>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2.1.</t>
  </si>
  <si>
    <t>мероприятие 1 ОМ 2 ПП - Строительство школы на 550 мест по ул. Лисавенко г. Калачинск Омской области, в т.ч.:</t>
  </si>
  <si>
    <t>Доля обучающихся, занимающихся в первую смену</t>
  </si>
  <si>
    <t>2.1.1.</t>
  </si>
  <si>
    <t>Выполнение проектно-изыскательских работ</t>
  </si>
  <si>
    <t>2.2.</t>
  </si>
  <si>
    <t xml:space="preserve">мероприятие 2 ОМ 2 ПП - Строительство детского сада на 310 мест по ул. Лисавенко г. Калачинск 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</si>
  <si>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</si>
  <si>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2.3.</t>
  </si>
  <si>
    <t>мероприятие 3 ОМ 2 ПП - Строительство детского сада на 310 мест по ул. Солнечная, 1а г. Калачинск</t>
  </si>
  <si>
    <t>2.3.1.</t>
  </si>
  <si>
    <t>Изготовление проектно-сметной документации</t>
  </si>
  <si>
    <t>Задача 3 ПП  Совершенствование системы работы с одаренными детьми и молодежью</t>
  </si>
  <si>
    <t>3.</t>
  </si>
  <si>
    <t>Основное меропритие 3 ПП - Выявление и поддержка одаренных детей и талантливой молодежи</t>
  </si>
  <si>
    <t>3.1.</t>
  </si>
  <si>
    <t>мероприятие 1 ОМ 3 ПП - Организация, проведение и участие во всероссийских, региональных и муниципальных мероприятиях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</si>
  <si>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</si>
  <si>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3.2.</t>
  </si>
  <si>
    <t>мероприятие 2 ОМ 3 ПП - Поощрение талантливых детей и молодежи, обучающихся в образовательных учреждениях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</si>
  <si>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</si>
  <si>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Задача 4 ПП Осуществление управления в сфере образования КМР</t>
  </si>
  <si>
    <t>4.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</si>
  <si>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</si>
  <si>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4.1.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</si>
  <si>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</si>
  <si>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4.2.</t>
  </si>
  <si>
    <t>мероприятие 2 ОМ 4 ПП - Реализация прочих мероприятий в сфере установленных функций</t>
  </si>
  <si>
    <t>4.3.</t>
  </si>
  <si>
    <t>мероприятие 3 ОМ 4 ПП - Совершенствование системы независимой оценки качества образования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</si>
  <si>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</si>
  <si>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баллы</t>
  </si>
  <si>
    <t>4.4.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</si>
  <si>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</si>
  <si>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</si>
  <si>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4.5.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</si>
  <si>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</si>
  <si>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Соотношение количества выданных и внесенных в информационную систему документов об образовании</t>
  </si>
  <si>
    <t>Задача 5 ПП - Достижение целевых показателей национального проекта "Современная школа"</t>
  </si>
  <si>
    <t>5.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</si>
  <si>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</si>
  <si>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Е1</t>
  </si>
  <si>
    <t>5.1.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</si>
  <si>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</si>
  <si>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</si>
  <si>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5.2.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</si>
  <si>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</si>
  <si>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Численность детей, обучающихся на базе центров образования цифрового и гуманитарного профилей, в том числе по предметным областям «Технология», предметам «Информатика», «Основы безопасности жизнедеятельности», центров образования естественно-научной и технологической направленности, в том числе по предметам «Химия», «Физика», «Биология»</t>
  </si>
  <si>
    <t>чел.</t>
  </si>
  <si>
    <t>5.3.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</si>
  <si>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</si>
  <si>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</si>
  <si>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5.4.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</si>
  <si>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</si>
  <si>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</si>
  <si>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5.5.</t>
  </si>
  <si>
    <t>мероприятие 5 ОМ 5 ПП Ремонт и (или) материально-техническое оснащение центров цифрового образования детей</t>
  </si>
  <si>
    <t>Е4</t>
  </si>
  <si>
    <t>Количество общеобразовательных организаций Калачинского муниципального района Омской области, в которых завершены мероприятия по ремонту и (или) материально-техническому оснащению центров цифрового образования детей</t>
  </si>
  <si>
    <t>Задача 6 ПП - Достижение целевых показателей национального проекта "Успех каждого ребенка"</t>
  </si>
  <si>
    <t>6.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</si>
  <si>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</si>
  <si>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Е2</t>
  </si>
  <si>
    <t>6.1.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</si>
  <si>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</si>
  <si>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Количество учащихся, дополнительно привлеченных к занятиям физической культурой и спортом </t>
  </si>
  <si>
    <t>6.2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</si>
  <si>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</si>
  <si>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</si>
  <si>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Задача 7 ПП -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</si>
  <si>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7.</t>
  </si>
  <si>
    <t>Основное мероприятие 7 ПП - Обеспечение функционирования модели персонифицированного финансирования дополнительного образования детей</t>
  </si>
  <si>
    <t>7.1.</t>
  </si>
  <si>
    <t>мероприятие 1 ОМ 7 ПП - Создание условий для обеспечения функционирования модели персонифицированного финансирования дополнительного образования детей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</si>
  <si>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</si>
  <si>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7.2.</t>
  </si>
  <si>
    <t>мероприятие 2 ОМ 7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</si>
  <si>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</si>
  <si>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</si>
  <si>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8.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</si>
  <si>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</si>
  <si>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8.1.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</si>
  <si>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</si>
  <si>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</si>
  <si>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</si>
  <si>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Итого по ПП</t>
  </si>
  <si>
    <t xml:space="preserve">обл </t>
  </si>
  <si>
    <t>мест</t>
  </si>
  <si>
    <t>1.8.6.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</si>
  <si>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</si>
  <si>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Доля муниципальных образовательных организаций муниципального образования Омской области, в которых проведены мероприятия по обеспечению безопасных условий использования зданий (сооружений) и территорий муниципальных образовательных организаций муниципальных районов Омской области, в общем количестве муниципальных образовательных организаций, которым предоставлены средства указанной субсидии на соответствующие цели</t>
  </si>
  <si>
    <t>Приложение № 1</t>
  </si>
  <si>
    <t>Приложение  к Подпрограмме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</si>
</sst>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1" applyFont="1" applyFill="1" applyAlignment="1">
      <alignment wrapText="1"/>
    </xf>
    <xf numFmtId="2" fontId="3" fillId="2" borderId="0" xfId="1" applyNumberFormat="1" applyFont="1" applyFill="1" applyAlignment="1">
      <alignment wrapText="1"/>
    </xf>
    <xf numFmtId="0" fontId="4" fillId="2" borderId="0" xfId="1" applyFont="1" applyFill="1" applyAlignment="1">
      <alignment wrapText="1"/>
    </xf>
    <xf numFmtId="0" fontId="4" fillId="2" borderId="1" xfId="1" applyFont="1" applyFill="1" applyBorder="1" applyAlignment="1">
      <alignment horizont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justify" vertical="center" wrapText="1"/>
    </xf>
    <xf numFmtId="0" fontId="4" fillId="2" borderId="3" xfId="1" applyFont="1" applyFill="1" applyBorder="1" applyAlignment="1">
      <alignment horizontal="justify" vertical="center" wrapText="1"/>
    </xf>
    <xf numFmtId="0" fontId="4" fillId="2" borderId="7" xfId="1" applyFont="1" applyFill="1" applyBorder="1" applyAlignment="1">
      <alignment horizontal="justify" vertical="center" wrapText="1"/>
    </xf>
    <xf numFmtId="2" fontId="5" fillId="2" borderId="7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wrapText="1"/>
    </xf>
    <xf numFmtId="0" fontId="3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5" fillId="2" borderId="1" xfId="1" applyFont="1" applyFill="1" applyBorder="1" applyAlignment="1">
      <alignment horizont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justify" vertical="center" wrapText="1"/>
    </xf>
    <xf numFmtId="0" fontId="4" fillId="2" borderId="0" xfId="1" applyFont="1" applyFill="1" applyAlignment="1">
      <alignment horizontal="right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16" fontId="4" fillId="2" borderId="5" xfId="1" applyNumberFormat="1" applyFont="1" applyFill="1" applyBorder="1" applyAlignment="1">
      <alignment horizontal="center" vertical="center" wrapText="1"/>
    </xf>
    <xf numFmtId="16" fontId="4" fillId="2" borderId="6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16" fontId="5" fillId="2" borderId="5" xfId="1" applyNumberFormat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16" fontId="5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2"/>
  <sheetViews>
    <sheetView tabSelected="1" view="pageBreakPreview" zoomScale="72" zoomScaleNormal="70" zoomScaleSheetLayoutView="72" zoomScalePageLayoutView="70" workbookViewId="0">
      <pane xSplit="2" ySplit="15" topLeftCell="C43" activePane="bottomRight" state="frozen"/>
      <selection pane="topRight" activeCell="C1" sqref="C1"/>
      <selection pane="bottomLeft" activeCell="A19" sqref="A19"/>
      <selection pane="bottomRight" activeCell="I21" sqref="I21"/>
    </sheetView>
  </sheetViews>
  <sheetFormatPr defaultColWidth="9.140625" defaultRowHeight="15.75" x14ac:dyDescent="0.25"/>
  <cols>
    <col min="1" max="1" width="10.7109375" style="1" bestFit="1" customWidth="1"/>
    <col min="2" max="2" width="52.140625" style="1" customWidth="1"/>
    <col min="3" max="4" width="9.140625" style="1" customWidth="1"/>
    <col min="5" max="5" width="16.5703125" style="1" customWidth="1"/>
    <col min="6" max="6" width="11.28515625" style="1" customWidth="1"/>
    <col min="7" max="7" width="13" style="1" customWidth="1"/>
    <col min="8" max="8" width="14.42578125" style="1" customWidth="1"/>
    <col min="9" max="9" width="18.42578125" style="1" customWidth="1"/>
    <col min="10" max="10" width="16.85546875" style="1" customWidth="1"/>
    <col min="11" max="12" width="15.42578125" style="1" customWidth="1"/>
    <col min="13" max="13" width="15.42578125" style="18" customWidth="1"/>
    <col min="14" max="14" width="15" style="18" customWidth="1"/>
    <col min="15" max="15" width="15.42578125" style="18" customWidth="1"/>
    <col min="16" max="16" width="15" style="18" customWidth="1"/>
    <col min="17" max="17" width="70" style="1" customWidth="1"/>
    <col min="18" max="18" width="9.140625" style="1" customWidth="1"/>
    <col min="19" max="19" width="12.28515625" style="1" customWidth="1"/>
    <col min="20" max="25" width="9.85546875" style="1" customWidth="1"/>
    <col min="26" max="29" width="9.140625" style="1" customWidth="1"/>
    <col min="30" max="16384" width="9.140625" style="1"/>
  </cols>
  <sheetData>
    <row r="1" spans="1:25" ht="30" customHeight="1" x14ac:dyDescent="0.25">
      <c r="T1" s="83" t="s">
        <v>199</v>
      </c>
      <c r="U1" s="83"/>
    </row>
    <row r="2" spans="1:25" ht="18" customHeight="1" x14ac:dyDescent="0.25">
      <c r="T2" s="29" t="s">
        <v>200</v>
      </c>
      <c r="U2" s="29"/>
      <c r="V2" s="29"/>
      <c r="W2" s="29"/>
      <c r="X2" s="29"/>
      <c r="Y2" s="29"/>
    </row>
    <row r="3" spans="1:25" ht="21" customHeight="1" x14ac:dyDescent="0.25">
      <c r="T3" s="29"/>
      <c r="U3" s="29"/>
      <c r="V3" s="29"/>
      <c r="W3" s="29"/>
      <c r="X3" s="29"/>
      <c r="Y3" s="29"/>
    </row>
    <row r="4" spans="1:25" ht="22.15" customHeight="1" x14ac:dyDescent="0.25">
      <c r="O4" s="2"/>
      <c r="P4" s="2"/>
      <c r="T4" s="29"/>
      <c r="U4" s="29"/>
      <c r="V4" s="29"/>
      <c r="W4" s="29"/>
      <c r="X4" s="29"/>
      <c r="Y4" s="29"/>
    </row>
    <row r="5" spans="1:25" ht="32.450000000000003" customHeight="1" x14ac:dyDescent="0.25">
      <c r="N5" s="2"/>
      <c r="O5" s="2"/>
      <c r="P5" s="2"/>
      <c r="T5" s="29"/>
      <c r="U5" s="29"/>
      <c r="V5" s="29"/>
      <c r="W5" s="29"/>
      <c r="X5" s="29"/>
      <c r="Y5" s="29"/>
    </row>
    <row r="6" spans="1:25" ht="16.899999999999999" customHeight="1" x14ac:dyDescent="0.2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pans="1:25" ht="12.75" customHeight="1" x14ac:dyDescent="0.25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15.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19"/>
      <c r="N8" s="19"/>
      <c r="O8" s="19"/>
      <c r="P8" s="19"/>
      <c r="Q8" s="3"/>
      <c r="R8" s="3"/>
      <c r="S8" s="3"/>
      <c r="T8" s="3"/>
      <c r="U8" s="3"/>
      <c r="V8" s="3"/>
      <c r="W8" s="3"/>
      <c r="X8" s="3"/>
      <c r="Y8" s="3"/>
    </row>
    <row r="9" spans="1:25" ht="15" x14ac:dyDescent="0.25">
      <c r="A9" s="31" t="s">
        <v>2</v>
      </c>
      <c r="B9" s="31" t="s">
        <v>3</v>
      </c>
      <c r="C9" s="31" t="s">
        <v>4</v>
      </c>
      <c r="D9" s="31"/>
      <c r="E9" s="33" t="s">
        <v>5</v>
      </c>
      <c r="F9" s="31" t="s">
        <v>6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 t="s">
        <v>7</v>
      </c>
      <c r="R9" s="31"/>
      <c r="S9" s="31"/>
      <c r="T9" s="31"/>
      <c r="U9" s="31"/>
      <c r="V9" s="31"/>
      <c r="W9" s="31"/>
      <c r="X9" s="31"/>
      <c r="Y9" s="31"/>
    </row>
    <row r="10" spans="1:25" ht="15" x14ac:dyDescent="0.25">
      <c r="A10" s="31"/>
      <c r="B10" s="31"/>
      <c r="C10" s="31"/>
      <c r="D10" s="31"/>
      <c r="E10" s="33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 t="s">
        <v>8</v>
      </c>
      <c r="R10" s="33" t="s">
        <v>9</v>
      </c>
      <c r="S10" s="31" t="s">
        <v>10</v>
      </c>
      <c r="T10" s="31"/>
      <c r="U10" s="31"/>
      <c r="V10" s="31"/>
      <c r="W10" s="31"/>
      <c r="X10" s="31"/>
      <c r="Y10" s="31"/>
    </row>
    <row r="11" spans="1:25" ht="15" x14ac:dyDescent="0.25">
      <c r="A11" s="31"/>
      <c r="B11" s="31"/>
      <c r="C11" s="31"/>
      <c r="D11" s="31"/>
      <c r="E11" s="33"/>
      <c r="F11" s="31" t="s">
        <v>11</v>
      </c>
      <c r="G11" s="31"/>
      <c r="H11" s="31"/>
      <c r="I11" s="31" t="s">
        <v>12</v>
      </c>
      <c r="J11" s="31" t="s">
        <v>13</v>
      </c>
      <c r="K11" s="31" t="s">
        <v>14</v>
      </c>
      <c r="L11" s="31"/>
      <c r="M11" s="31"/>
      <c r="N11" s="31"/>
      <c r="O11" s="31"/>
      <c r="P11" s="31"/>
      <c r="Q11" s="31"/>
      <c r="R11" s="33"/>
      <c r="S11" s="31" t="s">
        <v>13</v>
      </c>
      <c r="T11" s="31" t="s">
        <v>15</v>
      </c>
      <c r="U11" s="31"/>
      <c r="V11" s="31"/>
      <c r="W11" s="31"/>
      <c r="X11" s="31"/>
      <c r="Y11" s="31"/>
    </row>
    <row r="12" spans="1:25" ht="88.15" customHeight="1" x14ac:dyDescent="0.25">
      <c r="A12" s="31"/>
      <c r="B12" s="31"/>
      <c r="C12" s="23" t="s">
        <v>16</v>
      </c>
      <c r="D12" s="23" t="s">
        <v>17</v>
      </c>
      <c r="E12" s="33"/>
      <c r="F12" s="23" t="s">
        <v>18</v>
      </c>
      <c r="G12" s="23" t="s">
        <v>19</v>
      </c>
      <c r="H12" s="23" t="s">
        <v>20</v>
      </c>
      <c r="I12" s="31"/>
      <c r="J12" s="31"/>
      <c r="K12" s="23" t="s">
        <v>21</v>
      </c>
      <c r="L12" s="23" t="s">
        <v>22</v>
      </c>
      <c r="M12" s="24" t="s">
        <v>23</v>
      </c>
      <c r="N12" s="24" t="s">
        <v>24</v>
      </c>
      <c r="O12" s="24" t="s">
        <v>25</v>
      </c>
      <c r="P12" s="24" t="s">
        <v>26</v>
      </c>
      <c r="Q12" s="31"/>
      <c r="R12" s="33"/>
      <c r="S12" s="31"/>
      <c r="T12" s="23" t="s">
        <v>21</v>
      </c>
      <c r="U12" s="23" t="s">
        <v>22</v>
      </c>
      <c r="V12" s="23" t="s">
        <v>23</v>
      </c>
      <c r="W12" s="23" t="s">
        <v>24</v>
      </c>
      <c r="X12" s="23" t="s">
        <v>25</v>
      </c>
      <c r="Y12" s="23" t="s">
        <v>26</v>
      </c>
    </row>
    <row r="13" spans="1:2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20">
        <v>13</v>
      </c>
      <c r="N13" s="20">
        <v>14</v>
      </c>
      <c r="O13" s="20">
        <v>15</v>
      </c>
      <c r="P13" s="20">
        <v>16</v>
      </c>
      <c r="Q13" s="4">
        <v>17</v>
      </c>
      <c r="R13" s="4">
        <v>18</v>
      </c>
      <c r="S13" s="4">
        <v>19</v>
      </c>
      <c r="T13" s="4">
        <v>20</v>
      </c>
      <c r="U13" s="4">
        <v>21</v>
      </c>
      <c r="V13" s="4">
        <v>22</v>
      </c>
      <c r="W13" s="4">
        <v>23</v>
      </c>
      <c r="X13" s="4">
        <v>24</v>
      </c>
      <c r="Y13" s="4">
        <v>25</v>
      </c>
    </row>
    <row r="14" spans="1:25" ht="15.6" customHeight="1" x14ac:dyDescent="0.25">
      <c r="A14" s="34" t="s">
        <v>27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</row>
    <row r="15" spans="1:25" ht="21" customHeight="1" x14ac:dyDescent="0.25">
      <c r="A15" s="37" t="s">
        <v>28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ht="24.6" customHeight="1" x14ac:dyDescent="0.25">
      <c r="A16" s="38" t="s">
        <v>29</v>
      </c>
      <c r="B16" s="41" t="s">
        <v>30</v>
      </c>
      <c r="C16" s="41">
        <v>2020</v>
      </c>
      <c r="D16" s="41">
        <v>2025</v>
      </c>
      <c r="E16" s="41" t="s">
        <v>31</v>
      </c>
      <c r="F16" s="41" t="s">
        <v>32</v>
      </c>
      <c r="G16" s="41" t="s">
        <v>32</v>
      </c>
      <c r="H16" s="41" t="s">
        <v>32</v>
      </c>
      <c r="I16" s="28" t="s">
        <v>33</v>
      </c>
      <c r="J16" s="5">
        <f>SUM(K16:P16)</f>
        <v>3516107756.4099998</v>
      </c>
      <c r="K16" s="5">
        <f>K17+K18+K19</f>
        <v>520363641.51999998</v>
      </c>
      <c r="L16" s="5">
        <f t="shared" ref="L16:P16" si="0">L17+L18+L19</f>
        <v>577745311.42000008</v>
      </c>
      <c r="M16" s="5">
        <f t="shared" si="0"/>
        <v>666179743.69999993</v>
      </c>
      <c r="N16" s="5">
        <f t="shared" si="0"/>
        <v>698573066.92000008</v>
      </c>
      <c r="O16" s="5">
        <f t="shared" si="0"/>
        <v>538817991.25999999</v>
      </c>
      <c r="P16" s="5">
        <f t="shared" si="0"/>
        <v>514428001.59000003</v>
      </c>
      <c r="Q16" s="31" t="s">
        <v>32</v>
      </c>
      <c r="R16" s="31" t="s">
        <v>32</v>
      </c>
      <c r="S16" s="31" t="s">
        <v>32</v>
      </c>
      <c r="T16" s="31" t="s">
        <v>32</v>
      </c>
      <c r="U16" s="31" t="s">
        <v>32</v>
      </c>
      <c r="V16" s="31" t="s">
        <v>32</v>
      </c>
      <c r="W16" s="31" t="s">
        <v>32</v>
      </c>
      <c r="X16" s="31" t="s">
        <v>32</v>
      </c>
      <c r="Y16" s="31" t="s">
        <v>32</v>
      </c>
    </row>
    <row r="17" spans="1:25" ht="34.15" customHeight="1" x14ac:dyDescent="0.25">
      <c r="A17" s="39"/>
      <c r="B17" s="42"/>
      <c r="C17" s="42"/>
      <c r="D17" s="42"/>
      <c r="E17" s="42"/>
      <c r="F17" s="42"/>
      <c r="G17" s="42"/>
      <c r="H17" s="42"/>
      <c r="I17" s="28" t="s">
        <v>34</v>
      </c>
      <c r="J17" s="5">
        <f t="shared" ref="J17:J19" si="1">SUM(K17:P17)</f>
        <v>234905006.00999999</v>
      </c>
      <c r="K17" s="5">
        <f>K21+K25+K29+K33+K37+K41+K45+K49+K77+K81+K89+K93+K97+K85</f>
        <v>14524457.190000001</v>
      </c>
      <c r="L17" s="5">
        <f t="shared" ref="L17:P17" si="2">L21+L25+L29+L33+L37+L41+L45+L49+L77+L81+L89+L93+L97+L85</f>
        <v>38145400.039999999</v>
      </c>
      <c r="M17" s="5">
        <f t="shared" si="2"/>
        <v>44838069.920000002</v>
      </c>
      <c r="N17" s="5">
        <f t="shared" si="2"/>
        <v>46314781.239999995</v>
      </c>
      <c r="O17" s="5">
        <f t="shared" si="2"/>
        <v>46314781.239999995</v>
      </c>
      <c r="P17" s="5">
        <f t="shared" si="2"/>
        <v>44767516.379999995</v>
      </c>
      <c r="Q17" s="31"/>
      <c r="R17" s="31"/>
      <c r="S17" s="31"/>
      <c r="T17" s="31"/>
      <c r="U17" s="31"/>
      <c r="V17" s="31"/>
      <c r="W17" s="31"/>
      <c r="X17" s="31"/>
      <c r="Y17" s="31"/>
    </row>
    <row r="18" spans="1:25" ht="36" customHeight="1" x14ac:dyDescent="0.25">
      <c r="A18" s="39"/>
      <c r="B18" s="42"/>
      <c r="C18" s="42"/>
      <c r="D18" s="42"/>
      <c r="E18" s="42"/>
      <c r="F18" s="42"/>
      <c r="G18" s="42"/>
      <c r="H18" s="42"/>
      <c r="I18" s="28" t="s">
        <v>35</v>
      </c>
      <c r="J18" s="5">
        <f t="shared" si="1"/>
        <v>2367293463.2600002</v>
      </c>
      <c r="K18" s="5">
        <f>K22+K26+K30+K34+K38+K42+K46+K50+K78+K82+K90+K94+K98+K86</f>
        <v>353810585.86000001</v>
      </c>
      <c r="L18" s="5">
        <f t="shared" ref="L18:P19" si="3">L22+L26+L30+L34+L38+L42+L46+L50+L78+L82+L90+L94+L98+L86</f>
        <v>374307518.25000006</v>
      </c>
      <c r="M18" s="5">
        <f t="shared" si="3"/>
        <v>440851755.03999996</v>
      </c>
      <c r="N18" s="5">
        <f t="shared" si="3"/>
        <v>477657659.37</v>
      </c>
      <c r="O18" s="5">
        <f t="shared" si="3"/>
        <v>378196804.25999999</v>
      </c>
      <c r="P18" s="5">
        <f t="shared" si="3"/>
        <v>342469140.48000002</v>
      </c>
      <c r="Q18" s="31"/>
      <c r="R18" s="31"/>
      <c r="S18" s="31"/>
      <c r="T18" s="31"/>
      <c r="U18" s="31"/>
      <c r="V18" s="31"/>
      <c r="W18" s="31"/>
      <c r="X18" s="31"/>
      <c r="Y18" s="31"/>
    </row>
    <row r="19" spans="1:25" ht="52.9" customHeight="1" x14ac:dyDescent="0.25">
      <c r="A19" s="40"/>
      <c r="B19" s="43"/>
      <c r="C19" s="43"/>
      <c r="D19" s="43"/>
      <c r="E19" s="43"/>
      <c r="F19" s="43"/>
      <c r="G19" s="43"/>
      <c r="H19" s="43"/>
      <c r="I19" s="28" t="s">
        <v>36</v>
      </c>
      <c r="J19" s="5">
        <f t="shared" si="1"/>
        <v>913909287.1400001</v>
      </c>
      <c r="K19" s="5">
        <f>K23+K27+K31+K35+K39+K43+K47+K51+K79+K83+K91+K95+K99+K87</f>
        <v>152028598.47</v>
      </c>
      <c r="L19" s="5">
        <f t="shared" si="3"/>
        <v>165292393.13000003</v>
      </c>
      <c r="M19" s="5">
        <f t="shared" si="3"/>
        <v>180489918.73999998</v>
      </c>
      <c r="N19" s="5">
        <f t="shared" si="3"/>
        <v>174600626.31</v>
      </c>
      <c r="O19" s="5">
        <f t="shared" si="3"/>
        <v>114306405.76000001</v>
      </c>
      <c r="P19" s="5">
        <f t="shared" si="3"/>
        <v>127191344.73</v>
      </c>
      <c r="Q19" s="31"/>
      <c r="R19" s="31"/>
      <c r="S19" s="31"/>
      <c r="T19" s="31"/>
      <c r="U19" s="31"/>
      <c r="V19" s="31"/>
      <c r="W19" s="31"/>
      <c r="X19" s="31"/>
      <c r="Y19" s="31"/>
    </row>
    <row r="20" spans="1:25" x14ac:dyDescent="0.25">
      <c r="A20" s="41" t="s">
        <v>37</v>
      </c>
      <c r="B20" s="41" t="s">
        <v>38</v>
      </c>
      <c r="C20" s="41">
        <v>2020</v>
      </c>
      <c r="D20" s="41">
        <v>2025</v>
      </c>
      <c r="E20" s="41" t="s">
        <v>31</v>
      </c>
      <c r="F20" s="45" t="s">
        <v>39</v>
      </c>
      <c r="G20" s="45" t="s">
        <v>40</v>
      </c>
      <c r="H20" s="45" t="s">
        <v>32</v>
      </c>
      <c r="I20" s="6" t="s">
        <v>33</v>
      </c>
      <c r="J20" s="5">
        <f>SUM(K20:P20)</f>
        <v>2160625276.1599998</v>
      </c>
      <c r="K20" s="5">
        <f>K21+K22+K23</f>
        <v>315512546</v>
      </c>
      <c r="L20" s="5">
        <f t="shared" ref="L20:P20" si="4">L21+L22+L23</f>
        <v>334136538.66000003</v>
      </c>
      <c r="M20" s="5">
        <f t="shared" si="4"/>
        <v>397832212</v>
      </c>
      <c r="N20" s="5">
        <f t="shared" si="4"/>
        <v>434765069.5</v>
      </c>
      <c r="O20" s="5">
        <f t="shared" si="4"/>
        <v>339189455</v>
      </c>
      <c r="P20" s="5">
        <f t="shared" si="4"/>
        <v>339189455</v>
      </c>
      <c r="Q20" s="31" t="s">
        <v>41</v>
      </c>
      <c r="R20" s="44" t="s">
        <v>42</v>
      </c>
      <c r="S20" s="44" t="s">
        <v>32</v>
      </c>
      <c r="T20" s="44">
        <v>100</v>
      </c>
      <c r="U20" s="44">
        <v>100</v>
      </c>
      <c r="V20" s="44">
        <v>100</v>
      </c>
      <c r="W20" s="44">
        <v>100</v>
      </c>
      <c r="X20" s="44">
        <v>100</v>
      </c>
      <c r="Y20" s="44">
        <v>100</v>
      </c>
    </row>
    <row r="21" spans="1:25" ht="33" customHeight="1" x14ac:dyDescent="0.25">
      <c r="A21" s="42"/>
      <c r="B21" s="42"/>
      <c r="C21" s="42"/>
      <c r="D21" s="42"/>
      <c r="E21" s="42"/>
      <c r="F21" s="46"/>
      <c r="G21" s="46"/>
      <c r="H21" s="46"/>
      <c r="I21" s="28" t="s">
        <v>34</v>
      </c>
      <c r="J21" s="5">
        <f t="shared" ref="J21:J23" si="5">SUM(K21:P21)</f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31"/>
      <c r="R21" s="44"/>
      <c r="S21" s="44"/>
      <c r="T21" s="44"/>
      <c r="U21" s="44"/>
      <c r="V21" s="44"/>
      <c r="W21" s="44"/>
      <c r="X21" s="44"/>
      <c r="Y21" s="44"/>
    </row>
    <row r="22" spans="1:25" ht="32.450000000000003" customHeight="1" x14ac:dyDescent="0.25">
      <c r="A22" s="42"/>
      <c r="B22" s="42"/>
      <c r="C22" s="42"/>
      <c r="D22" s="42"/>
      <c r="E22" s="42"/>
      <c r="F22" s="46"/>
      <c r="G22" s="46"/>
      <c r="H22" s="46"/>
      <c r="I22" s="28" t="s">
        <v>35</v>
      </c>
      <c r="J22" s="5">
        <f t="shared" si="5"/>
        <v>2160625276.1599998</v>
      </c>
      <c r="K22" s="5">
        <v>315512546</v>
      </c>
      <c r="L22" s="5">
        <v>334136538.66000003</v>
      </c>
      <c r="M22" s="5">
        <v>397832212</v>
      </c>
      <c r="N22" s="5">
        <v>434765069.5</v>
      </c>
      <c r="O22" s="5">
        <v>339189455</v>
      </c>
      <c r="P22" s="5">
        <v>339189455</v>
      </c>
      <c r="Q22" s="31"/>
      <c r="R22" s="44"/>
      <c r="S22" s="44"/>
      <c r="T22" s="44"/>
      <c r="U22" s="44"/>
      <c r="V22" s="44"/>
      <c r="W22" s="44"/>
      <c r="X22" s="44"/>
      <c r="Y22" s="44"/>
    </row>
    <row r="23" spans="1:25" ht="265.89999999999998" customHeight="1" x14ac:dyDescent="0.25">
      <c r="A23" s="43"/>
      <c r="B23" s="43"/>
      <c r="C23" s="43"/>
      <c r="D23" s="43"/>
      <c r="E23" s="43"/>
      <c r="F23" s="47"/>
      <c r="G23" s="47"/>
      <c r="H23" s="47"/>
      <c r="I23" s="28" t="s">
        <v>36</v>
      </c>
      <c r="J23" s="5">
        <f t="shared" si="5"/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31"/>
      <c r="R23" s="44"/>
      <c r="S23" s="44"/>
      <c r="T23" s="44"/>
      <c r="U23" s="44"/>
      <c r="V23" s="44"/>
      <c r="W23" s="44"/>
      <c r="X23" s="44"/>
      <c r="Y23" s="44"/>
    </row>
    <row r="24" spans="1:25" ht="24.6" customHeight="1" x14ac:dyDescent="0.25">
      <c r="A24" s="41" t="s">
        <v>43</v>
      </c>
      <c r="B24" s="41" t="s">
        <v>44</v>
      </c>
      <c r="C24" s="41">
        <v>2020</v>
      </c>
      <c r="D24" s="41">
        <v>2025</v>
      </c>
      <c r="E24" s="41" t="s">
        <v>31</v>
      </c>
      <c r="F24" s="45" t="s">
        <v>39</v>
      </c>
      <c r="G24" s="45" t="s">
        <v>45</v>
      </c>
      <c r="H24" s="45" t="s">
        <v>32</v>
      </c>
      <c r="I24" s="28" t="s">
        <v>33</v>
      </c>
      <c r="J24" s="5">
        <f>SUM(K24:P24)</f>
        <v>334913950.94</v>
      </c>
      <c r="K24" s="5">
        <f>K25+K26+K27</f>
        <v>51259735.670000002</v>
      </c>
      <c r="L24" s="5">
        <f t="shared" ref="L24:P24" si="6">L25+L26+L27</f>
        <v>55023402.950000003</v>
      </c>
      <c r="M24" s="5">
        <f t="shared" si="6"/>
        <v>60419628.009999998</v>
      </c>
      <c r="N24" s="5">
        <f t="shared" si="6"/>
        <v>60565856.009999998</v>
      </c>
      <c r="O24" s="5">
        <f t="shared" si="6"/>
        <v>52681276.539999999</v>
      </c>
      <c r="P24" s="5">
        <f t="shared" si="6"/>
        <v>54964051.759999998</v>
      </c>
      <c r="Q24" s="31" t="s">
        <v>46</v>
      </c>
      <c r="R24" s="44" t="s">
        <v>42</v>
      </c>
      <c r="S24" s="44" t="s">
        <v>32</v>
      </c>
      <c r="T24" s="44">
        <v>100</v>
      </c>
      <c r="U24" s="44">
        <v>100</v>
      </c>
      <c r="V24" s="44">
        <v>100</v>
      </c>
      <c r="W24" s="44">
        <v>100</v>
      </c>
      <c r="X24" s="44">
        <v>100</v>
      </c>
      <c r="Y24" s="44">
        <v>100</v>
      </c>
    </row>
    <row r="25" spans="1:25" ht="37.9" customHeight="1" x14ac:dyDescent="0.25">
      <c r="A25" s="42"/>
      <c r="B25" s="42"/>
      <c r="C25" s="42"/>
      <c r="D25" s="42"/>
      <c r="E25" s="42"/>
      <c r="F25" s="46"/>
      <c r="G25" s="46"/>
      <c r="H25" s="46"/>
      <c r="I25" s="28" t="s">
        <v>34</v>
      </c>
      <c r="J25" s="5">
        <f t="shared" ref="J25:J27" si="7">SUM(K25:P25)</f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31"/>
      <c r="R25" s="44"/>
      <c r="S25" s="44"/>
      <c r="T25" s="44"/>
      <c r="U25" s="44"/>
      <c r="V25" s="44"/>
      <c r="W25" s="44"/>
      <c r="X25" s="44"/>
      <c r="Y25" s="44"/>
    </row>
    <row r="26" spans="1:25" ht="33.6" customHeight="1" x14ac:dyDescent="0.25">
      <c r="A26" s="42"/>
      <c r="B26" s="42"/>
      <c r="C26" s="42"/>
      <c r="D26" s="42"/>
      <c r="E26" s="42"/>
      <c r="F26" s="46"/>
      <c r="G26" s="46"/>
      <c r="H26" s="46"/>
      <c r="I26" s="28" t="s">
        <v>35</v>
      </c>
      <c r="J26" s="5">
        <f t="shared" si="7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31" t="s">
        <v>47</v>
      </c>
      <c r="R26" s="44" t="s">
        <v>42</v>
      </c>
      <c r="S26" s="44" t="s">
        <v>32</v>
      </c>
      <c r="T26" s="44">
        <v>85</v>
      </c>
      <c r="U26" s="44">
        <v>85</v>
      </c>
      <c r="V26" s="44">
        <v>85</v>
      </c>
      <c r="W26" s="44">
        <v>85</v>
      </c>
      <c r="X26" s="44">
        <v>85</v>
      </c>
      <c r="Y26" s="44">
        <v>85</v>
      </c>
    </row>
    <row r="27" spans="1:25" ht="47.45" customHeight="1" x14ac:dyDescent="0.25">
      <c r="A27" s="43"/>
      <c r="B27" s="43"/>
      <c r="C27" s="43"/>
      <c r="D27" s="43"/>
      <c r="E27" s="43"/>
      <c r="F27" s="47"/>
      <c r="G27" s="47"/>
      <c r="H27" s="47"/>
      <c r="I27" s="28" t="s">
        <v>36</v>
      </c>
      <c r="J27" s="5">
        <f t="shared" si="7"/>
        <v>334913950.94</v>
      </c>
      <c r="K27" s="5">
        <v>51259735.670000002</v>
      </c>
      <c r="L27" s="5">
        <v>55023402.950000003</v>
      </c>
      <c r="M27" s="5">
        <f>63491308.5-3071680.49</f>
        <v>60419628.009999998</v>
      </c>
      <c r="N27" s="5">
        <v>60565856.009999998</v>
      </c>
      <c r="O27" s="5">
        <v>52681276.539999999</v>
      </c>
      <c r="P27" s="5">
        <v>54964051.759999998</v>
      </c>
      <c r="Q27" s="31"/>
      <c r="R27" s="44"/>
      <c r="S27" s="44"/>
      <c r="T27" s="44"/>
      <c r="U27" s="44"/>
      <c r="V27" s="44"/>
      <c r="W27" s="44"/>
      <c r="X27" s="44"/>
      <c r="Y27" s="44"/>
    </row>
    <row r="28" spans="1:25" ht="19.149999999999999" customHeight="1" x14ac:dyDescent="0.25">
      <c r="A28" s="41" t="s">
        <v>48</v>
      </c>
      <c r="B28" s="41" t="s">
        <v>49</v>
      </c>
      <c r="C28" s="41">
        <v>2020</v>
      </c>
      <c r="D28" s="41">
        <v>2025</v>
      </c>
      <c r="E28" s="41" t="s">
        <v>31</v>
      </c>
      <c r="F28" s="45" t="s">
        <v>39</v>
      </c>
      <c r="G28" s="45" t="s">
        <v>50</v>
      </c>
      <c r="H28" s="41" t="s">
        <v>32</v>
      </c>
      <c r="I28" s="28" t="s">
        <v>33</v>
      </c>
      <c r="J28" s="5">
        <f>SUM(K28:P28)</f>
        <v>369988746.75999999</v>
      </c>
      <c r="K28" s="5">
        <f>K29+K30+K31</f>
        <v>64246305.32</v>
      </c>
      <c r="L28" s="5">
        <f t="shared" ref="L28:P28" si="8">L29+L30+L31</f>
        <v>74995864.230000004</v>
      </c>
      <c r="M28" s="5">
        <f t="shared" si="8"/>
        <v>79039083.609999999</v>
      </c>
      <c r="N28" s="5">
        <f t="shared" si="8"/>
        <v>75316172.640000001</v>
      </c>
      <c r="O28" s="5">
        <f t="shared" si="8"/>
        <v>32963949.140000001</v>
      </c>
      <c r="P28" s="5">
        <f t="shared" si="8"/>
        <v>43427371.82</v>
      </c>
      <c r="Q28" s="31" t="s">
        <v>51</v>
      </c>
      <c r="R28" s="44" t="s">
        <v>42</v>
      </c>
      <c r="S28" s="44" t="s">
        <v>32</v>
      </c>
      <c r="T28" s="44">
        <v>85</v>
      </c>
      <c r="U28" s="44">
        <v>85</v>
      </c>
      <c r="V28" s="44">
        <v>85</v>
      </c>
      <c r="W28" s="44">
        <v>85</v>
      </c>
      <c r="X28" s="44">
        <v>85</v>
      </c>
      <c r="Y28" s="44">
        <v>85</v>
      </c>
    </row>
    <row r="29" spans="1:25" ht="37.9" customHeight="1" x14ac:dyDescent="0.25">
      <c r="A29" s="42"/>
      <c r="B29" s="42"/>
      <c r="C29" s="42"/>
      <c r="D29" s="42"/>
      <c r="E29" s="42"/>
      <c r="F29" s="46"/>
      <c r="G29" s="46"/>
      <c r="H29" s="42"/>
      <c r="I29" s="28" t="s">
        <v>34</v>
      </c>
      <c r="J29" s="5">
        <f t="shared" ref="J29:J31" si="9">SUM(K29:P29)</f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31"/>
      <c r="R29" s="44"/>
      <c r="S29" s="44"/>
      <c r="T29" s="44"/>
      <c r="U29" s="44"/>
      <c r="V29" s="44"/>
      <c r="W29" s="44"/>
      <c r="X29" s="44"/>
      <c r="Y29" s="44"/>
    </row>
    <row r="30" spans="1:25" ht="37.15" customHeight="1" x14ac:dyDescent="0.25">
      <c r="A30" s="42"/>
      <c r="B30" s="42"/>
      <c r="C30" s="42"/>
      <c r="D30" s="42"/>
      <c r="E30" s="42"/>
      <c r="F30" s="46"/>
      <c r="G30" s="46"/>
      <c r="H30" s="42"/>
      <c r="I30" s="28" t="s">
        <v>35</v>
      </c>
      <c r="J30" s="5">
        <f t="shared" si="9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31"/>
      <c r="R30" s="44"/>
      <c r="S30" s="44"/>
      <c r="T30" s="44"/>
      <c r="U30" s="44"/>
      <c r="V30" s="44"/>
      <c r="W30" s="44"/>
      <c r="X30" s="44"/>
      <c r="Y30" s="44"/>
    </row>
    <row r="31" spans="1:25" ht="50.45" customHeight="1" x14ac:dyDescent="0.25">
      <c r="A31" s="43"/>
      <c r="B31" s="43"/>
      <c r="C31" s="43"/>
      <c r="D31" s="43"/>
      <c r="E31" s="43"/>
      <c r="F31" s="47"/>
      <c r="G31" s="47"/>
      <c r="H31" s="43"/>
      <c r="I31" s="28" t="s">
        <v>36</v>
      </c>
      <c r="J31" s="5">
        <f t="shared" si="9"/>
        <v>369988746.75999999</v>
      </c>
      <c r="K31" s="5">
        <v>64246305.32</v>
      </c>
      <c r="L31" s="5">
        <v>74995864.230000004</v>
      </c>
      <c r="M31" s="5">
        <v>79039083.609999999</v>
      </c>
      <c r="N31" s="5">
        <v>75316172.640000001</v>
      </c>
      <c r="O31" s="5">
        <v>32963949.140000001</v>
      </c>
      <c r="P31" s="5">
        <v>43427371.82</v>
      </c>
      <c r="Q31" s="31"/>
      <c r="R31" s="44"/>
      <c r="S31" s="44"/>
      <c r="T31" s="44"/>
      <c r="U31" s="44"/>
      <c r="V31" s="44"/>
      <c r="W31" s="44"/>
      <c r="X31" s="44"/>
      <c r="Y31" s="44"/>
    </row>
    <row r="32" spans="1:25" ht="23.45" customHeight="1" x14ac:dyDescent="0.25">
      <c r="A32" s="41" t="s">
        <v>52</v>
      </c>
      <c r="B32" s="41" t="s">
        <v>53</v>
      </c>
      <c r="C32" s="41">
        <v>2020</v>
      </c>
      <c r="D32" s="41">
        <v>2025</v>
      </c>
      <c r="E32" s="41" t="s">
        <v>31</v>
      </c>
      <c r="F32" s="45" t="s">
        <v>39</v>
      </c>
      <c r="G32" s="45" t="s">
        <v>54</v>
      </c>
      <c r="H32" s="45" t="s">
        <v>32</v>
      </c>
      <c r="I32" s="28" t="s">
        <v>33</v>
      </c>
      <c r="J32" s="5">
        <f>SUM(K32:P32)</f>
        <v>9120424.4000000004</v>
      </c>
      <c r="K32" s="5">
        <f>K33+K34+K35</f>
        <v>2661551.11</v>
      </c>
      <c r="L32" s="5">
        <f t="shared" ref="L32:P32" si="10">L33+L34+L35</f>
        <v>2341509.4700000002</v>
      </c>
      <c r="M32" s="5">
        <f t="shared" si="10"/>
        <v>1408846.16</v>
      </c>
      <c r="N32" s="5">
        <f t="shared" si="10"/>
        <v>1543845.54</v>
      </c>
      <c r="O32" s="5">
        <f t="shared" si="10"/>
        <v>566306</v>
      </c>
      <c r="P32" s="5">
        <f t="shared" si="10"/>
        <v>598366.12</v>
      </c>
      <c r="Q32" s="31" t="s">
        <v>55</v>
      </c>
      <c r="R32" s="31" t="s">
        <v>42</v>
      </c>
      <c r="S32" s="31" t="s">
        <v>32</v>
      </c>
      <c r="T32" s="31">
        <v>85</v>
      </c>
      <c r="U32" s="31">
        <v>85</v>
      </c>
      <c r="V32" s="31">
        <v>85</v>
      </c>
      <c r="W32" s="31">
        <v>85</v>
      </c>
      <c r="X32" s="31">
        <v>85</v>
      </c>
      <c r="Y32" s="31">
        <v>85</v>
      </c>
    </row>
    <row r="33" spans="1:25" ht="35.450000000000003" customHeight="1" x14ac:dyDescent="0.25">
      <c r="A33" s="42"/>
      <c r="B33" s="42"/>
      <c r="C33" s="42"/>
      <c r="D33" s="42"/>
      <c r="E33" s="42"/>
      <c r="F33" s="46"/>
      <c r="G33" s="46"/>
      <c r="H33" s="46"/>
      <c r="I33" s="28" t="s">
        <v>34</v>
      </c>
      <c r="J33" s="5">
        <f t="shared" ref="J33:J35" si="11">SUM(K33:P33)</f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31"/>
      <c r="R33" s="31"/>
      <c r="S33" s="31"/>
      <c r="T33" s="31"/>
      <c r="U33" s="31"/>
      <c r="V33" s="31"/>
      <c r="W33" s="31"/>
      <c r="X33" s="31"/>
      <c r="Y33" s="31"/>
    </row>
    <row r="34" spans="1:25" ht="29.45" customHeight="1" x14ac:dyDescent="0.25">
      <c r="A34" s="42"/>
      <c r="B34" s="42"/>
      <c r="C34" s="42"/>
      <c r="D34" s="42"/>
      <c r="E34" s="42"/>
      <c r="F34" s="46"/>
      <c r="G34" s="46"/>
      <c r="H34" s="46"/>
      <c r="I34" s="28" t="s">
        <v>35</v>
      </c>
      <c r="J34" s="5">
        <f t="shared" si="11"/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31" t="s">
        <v>56</v>
      </c>
      <c r="R34" s="31" t="s">
        <v>42</v>
      </c>
      <c r="S34" s="31" t="s">
        <v>32</v>
      </c>
      <c r="T34" s="31">
        <v>72</v>
      </c>
      <c r="U34" s="48">
        <v>76</v>
      </c>
      <c r="V34" s="48">
        <v>77</v>
      </c>
      <c r="W34" s="48">
        <v>79</v>
      </c>
      <c r="X34" s="48">
        <v>80</v>
      </c>
      <c r="Y34" s="48">
        <v>80</v>
      </c>
    </row>
    <row r="35" spans="1:25" ht="57" customHeight="1" x14ac:dyDescent="0.25">
      <c r="A35" s="43"/>
      <c r="B35" s="43"/>
      <c r="C35" s="43"/>
      <c r="D35" s="43"/>
      <c r="E35" s="43"/>
      <c r="F35" s="47"/>
      <c r="G35" s="47"/>
      <c r="H35" s="47"/>
      <c r="I35" s="28" t="s">
        <v>36</v>
      </c>
      <c r="J35" s="5">
        <f t="shared" si="11"/>
        <v>9120424.4000000004</v>
      </c>
      <c r="K35" s="5">
        <v>2661551.11</v>
      </c>
      <c r="L35" s="5">
        <v>2341509.4700000002</v>
      </c>
      <c r="M35" s="5">
        <v>1408846.16</v>
      </c>
      <c r="N35" s="5">
        <v>1543845.54</v>
      </c>
      <c r="O35" s="5">
        <v>566306</v>
      </c>
      <c r="P35" s="5">
        <v>598366.12</v>
      </c>
      <c r="Q35" s="31"/>
      <c r="R35" s="31"/>
      <c r="S35" s="31"/>
      <c r="T35" s="31"/>
      <c r="U35" s="48"/>
      <c r="V35" s="48"/>
      <c r="W35" s="48"/>
      <c r="X35" s="48"/>
      <c r="Y35" s="48"/>
    </row>
    <row r="36" spans="1:25" ht="21" customHeight="1" x14ac:dyDescent="0.25">
      <c r="A36" s="41" t="s">
        <v>57</v>
      </c>
      <c r="B36" s="41" t="s">
        <v>58</v>
      </c>
      <c r="C36" s="41">
        <v>2020</v>
      </c>
      <c r="D36" s="41">
        <v>2025</v>
      </c>
      <c r="E36" s="41" t="s">
        <v>31</v>
      </c>
      <c r="F36" s="45" t="s">
        <v>39</v>
      </c>
      <c r="G36" s="45" t="s">
        <v>59</v>
      </c>
      <c r="H36" s="45" t="s">
        <v>32</v>
      </c>
      <c r="I36" s="28" t="s">
        <v>33</v>
      </c>
      <c r="J36" s="5">
        <f>SUM(K36:P36)</f>
        <v>47377889.729999997</v>
      </c>
      <c r="K36" s="5">
        <f>K37+K38+K39</f>
        <v>7777611.6100000003</v>
      </c>
      <c r="L36" s="5">
        <f t="shared" ref="L36:P36" si="12">L37+L38+L39</f>
        <v>7969793.5499999998</v>
      </c>
      <c r="M36" s="5">
        <f t="shared" si="12"/>
        <v>10665349.789999999</v>
      </c>
      <c r="N36" s="5">
        <f t="shared" si="12"/>
        <v>8250106.71</v>
      </c>
      <c r="O36" s="5">
        <f t="shared" si="12"/>
        <v>6304173.5599999996</v>
      </c>
      <c r="P36" s="5">
        <f t="shared" si="12"/>
        <v>6410854.5099999998</v>
      </c>
      <c r="Q36" s="41" t="s">
        <v>60</v>
      </c>
      <c r="R36" s="41" t="s">
        <v>42</v>
      </c>
      <c r="S36" s="41" t="s">
        <v>32</v>
      </c>
      <c r="T36" s="41">
        <v>100</v>
      </c>
      <c r="U36" s="41">
        <v>100</v>
      </c>
      <c r="V36" s="41">
        <v>100</v>
      </c>
      <c r="W36" s="41">
        <v>100</v>
      </c>
      <c r="X36" s="41">
        <v>100</v>
      </c>
      <c r="Y36" s="41">
        <v>100</v>
      </c>
    </row>
    <row r="37" spans="1:25" ht="30" x14ac:dyDescent="0.25">
      <c r="A37" s="42"/>
      <c r="B37" s="42"/>
      <c r="C37" s="42"/>
      <c r="D37" s="42"/>
      <c r="E37" s="42"/>
      <c r="F37" s="46"/>
      <c r="G37" s="46"/>
      <c r="H37" s="46"/>
      <c r="I37" s="28" t="s">
        <v>34</v>
      </c>
      <c r="J37" s="5">
        <f t="shared" ref="J37:J39" si="13">SUM(K37:P37)</f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42"/>
      <c r="R37" s="42"/>
      <c r="S37" s="42"/>
      <c r="T37" s="42"/>
      <c r="U37" s="42"/>
      <c r="V37" s="42"/>
      <c r="W37" s="42"/>
      <c r="X37" s="42"/>
      <c r="Y37" s="42"/>
    </row>
    <row r="38" spans="1:25" ht="32.450000000000003" customHeight="1" x14ac:dyDescent="0.25">
      <c r="A38" s="42"/>
      <c r="B38" s="42"/>
      <c r="C38" s="42"/>
      <c r="D38" s="42"/>
      <c r="E38" s="42"/>
      <c r="F38" s="46"/>
      <c r="G38" s="46"/>
      <c r="H38" s="46"/>
      <c r="I38" s="28" t="s">
        <v>35</v>
      </c>
      <c r="J38" s="5">
        <f t="shared" si="1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42"/>
      <c r="R38" s="42"/>
      <c r="S38" s="42"/>
      <c r="T38" s="42"/>
      <c r="U38" s="42"/>
      <c r="V38" s="42"/>
      <c r="W38" s="42"/>
      <c r="X38" s="42"/>
      <c r="Y38" s="42"/>
    </row>
    <row r="39" spans="1:25" ht="54.6" customHeight="1" x14ac:dyDescent="0.25">
      <c r="A39" s="43"/>
      <c r="B39" s="43"/>
      <c r="C39" s="43"/>
      <c r="D39" s="43"/>
      <c r="E39" s="43"/>
      <c r="F39" s="47"/>
      <c r="G39" s="47"/>
      <c r="H39" s="47"/>
      <c r="I39" s="28" t="s">
        <v>36</v>
      </c>
      <c r="J39" s="5">
        <f t="shared" si="13"/>
        <v>47377889.729999997</v>
      </c>
      <c r="K39" s="5">
        <v>7777611.6100000003</v>
      </c>
      <c r="L39" s="5">
        <v>7969793.5499999998</v>
      </c>
      <c r="M39" s="5">
        <f>11244455.79-579106</f>
        <v>10665349.789999999</v>
      </c>
      <c r="N39" s="5">
        <v>8250106.71</v>
      </c>
      <c r="O39" s="5">
        <v>6304173.5599999996</v>
      </c>
      <c r="P39" s="5">
        <v>6410854.5099999998</v>
      </c>
      <c r="Q39" s="43"/>
      <c r="R39" s="43"/>
      <c r="S39" s="43"/>
      <c r="T39" s="43"/>
      <c r="U39" s="43"/>
      <c r="V39" s="43"/>
      <c r="W39" s="43"/>
      <c r="X39" s="43"/>
      <c r="Y39" s="43"/>
    </row>
    <row r="40" spans="1:25" ht="22.15" customHeight="1" x14ac:dyDescent="0.25">
      <c r="A40" s="41" t="s">
        <v>61</v>
      </c>
      <c r="B40" s="41" t="s">
        <v>62</v>
      </c>
      <c r="C40" s="41">
        <v>2020</v>
      </c>
      <c r="D40" s="41">
        <v>2025</v>
      </c>
      <c r="E40" s="41" t="s">
        <v>31</v>
      </c>
      <c r="F40" s="45" t="s">
        <v>39</v>
      </c>
      <c r="G40" s="45" t="s">
        <v>59</v>
      </c>
      <c r="H40" s="41" t="s">
        <v>32</v>
      </c>
      <c r="I40" s="28" t="s">
        <v>33</v>
      </c>
      <c r="J40" s="5">
        <f>SUM(K40:P40)</f>
        <v>536929.29</v>
      </c>
      <c r="K40" s="5">
        <f>K41+K42+K43</f>
        <v>99385.31</v>
      </c>
      <c r="L40" s="5">
        <f t="shared" ref="L40:P40" si="14">L41+L42+L43</f>
        <v>81376.009999999995</v>
      </c>
      <c r="M40" s="5">
        <f t="shared" si="14"/>
        <v>161699.97</v>
      </c>
      <c r="N40" s="5">
        <f t="shared" si="14"/>
        <v>66156</v>
      </c>
      <c r="O40" s="5">
        <f t="shared" si="14"/>
        <v>64156</v>
      </c>
      <c r="P40" s="5">
        <f t="shared" si="14"/>
        <v>64156</v>
      </c>
      <c r="Q40" s="41" t="s">
        <v>63</v>
      </c>
      <c r="R40" s="41" t="s">
        <v>42</v>
      </c>
      <c r="S40" s="41" t="s">
        <v>64</v>
      </c>
      <c r="T40" s="41">
        <v>40</v>
      </c>
      <c r="U40" s="41">
        <v>35</v>
      </c>
      <c r="V40" s="41">
        <v>25</v>
      </c>
      <c r="W40" s="41">
        <v>40</v>
      </c>
      <c r="X40" s="41">
        <v>35</v>
      </c>
      <c r="Y40" s="41">
        <v>25</v>
      </c>
    </row>
    <row r="41" spans="1:25" ht="37.9" customHeight="1" x14ac:dyDescent="0.25">
      <c r="A41" s="42"/>
      <c r="B41" s="42"/>
      <c r="C41" s="42"/>
      <c r="D41" s="42"/>
      <c r="E41" s="42"/>
      <c r="F41" s="46"/>
      <c r="G41" s="46"/>
      <c r="H41" s="42"/>
      <c r="I41" s="28" t="s">
        <v>34</v>
      </c>
      <c r="J41" s="5">
        <f t="shared" ref="J41:J43" si="15">SUM(K41:P41)</f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42"/>
      <c r="R41" s="42"/>
      <c r="S41" s="42"/>
      <c r="T41" s="42"/>
      <c r="U41" s="42"/>
      <c r="V41" s="42"/>
      <c r="W41" s="42"/>
      <c r="X41" s="42"/>
      <c r="Y41" s="42"/>
    </row>
    <row r="42" spans="1:25" ht="39" customHeight="1" x14ac:dyDescent="0.25">
      <c r="A42" s="42"/>
      <c r="B42" s="42"/>
      <c r="C42" s="42"/>
      <c r="D42" s="42"/>
      <c r="E42" s="42"/>
      <c r="F42" s="46"/>
      <c r="G42" s="46"/>
      <c r="H42" s="42"/>
      <c r="I42" s="7" t="s">
        <v>35</v>
      </c>
      <c r="J42" s="5">
        <f t="shared" si="15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42"/>
      <c r="R42" s="42"/>
      <c r="S42" s="42"/>
      <c r="T42" s="42"/>
      <c r="U42" s="42"/>
      <c r="V42" s="42"/>
      <c r="W42" s="42"/>
      <c r="X42" s="42"/>
      <c r="Y42" s="42"/>
    </row>
    <row r="43" spans="1:25" ht="37.9" customHeight="1" x14ac:dyDescent="0.25">
      <c r="A43" s="49"/>
      <c r="B43" s="50"/>
      <c r="C43" s="49"/>
      <c r="D43" s="49"/>
      <c r="E43" s="49"/>
      <c r="F43" s="46"/>
      <c r="G43" s="46"/>
      <c r="H43" s="42"/>
      <c r="I43" s="8" t="s">
        <v>36</v>
      </c>
      <c r="J43" s="5">
        <f t="shared" si="15"/>
        <v>536929.29</v>
      </c>
      <c r="K43" s="5">
        <v>99385.31</v>
      </c>
      <c r="L43" s="5">
        <v>81376.009999999995</v>
      </c>
      <c r="M43" s="5">
        <f>213522.97-51823</f>
        <v>161699.97</v>
      </c>
      <c r="N43" s="5">
        <v>66156</v>
      </c>
      <c r="O43" s="5">
        <v>64156</v>
      </c>
      <c r="P43" s="5">
        <v>64156</v>
      </c>
      <c r="Q43" s="43"/>
      <c r="R43" s="43"/>
      <c r="S43" s="43"/>
      <c r="T43" s="43"/>
      <c r="U43" s="43"/>
      <c r="V43" s="43"/>
      <c r="W43" s="43"/>
      <c r="X43" s="43"/>
      <c r="Y43" s="43"/>
    </row>
    <row r="44" spans="1:25" ht="23.45" customHeight="1" x14ac:dyDescent="0.25">
      <c r="A44" s="41" t="s">
        <v>65</v>
      </c>
      <c r="B44" s="41" t="s">
        <v>66</v>
      </c>
      <c r="C44" s="41">
        <v>2020</v>
      </c>
      <c r="D44" s="41">
        <v>2025</v>
      </c>
      <c r="E44" s="41" t="s">
        <v>31</v>
      </c>
      <c r="F44" s="45" t="s">
        <v>39</v>
      </c>
      <c r="G44" s="54" t="s">
        <v>40</v>
      </c>
      <c r="H44" s="54" t="s">
        <v>32</v>
      </c>
      <c r="I44" s="9" t="s">
        <v>33</v>
      </c>
      <c r="J44" s="5">
        <f>SUM(K44:P44)</f>
        <v>273896085.06</v>
      </c>
      <c r="K44" s="5">
        <f>K45+K46+K47</f>
        <v>49629465.68</v>
      </c>
      <c r="L44" s="5">
        <f t="shared" ref="L44:P44" si="16">L45+L46+L47</f>
        <v>46770719.129999995</v>
      </c>
      <c r="M44" s="5">
        <f t="shared" si="16"/>
        <v>53893525.770000003</v>
      </c>
      <c r="N44" s="5">
        <f t="shared" si="16"/>
        <v>54165592.479999997</v>
      </c>
      <c r="O44" s="5">
        <f t="shared" si="16"/>
        <v>52770070</v>
      </c>
      <c r="P44" s="5">
        <f t="shared" si="16"/>
        <v>16666712</v>
      </c>
      <c r="Q44" s="41" t="s">
        <v>67</v>
      </c>
      <c r="R44" s="41" t="s">
        <v>42</v>
      </c>
      <c r="S44" s="41" t="s">
        <v>32</v>
      </c>
      <c r="T44" s="51">
        <v>107.29</v>
      </c>
      <c r="U44" s="51">
        <v>100.76</v>
      </c>
      <c r="V44" s="41">
        <v>100</v>
      </c>
      <c r="W44" s="41">
        <v>100</v>
      </c>
      <c r="X44" s="41">
        <v>100</v>
      </c>
      <c r="Y44" s="41">
        <v>100</v>
      </c>
    </row>
    <row r="45" spans="1:25" ht="35.450000000000003" customHeight="1" x14ac:dyDescent="0.25">
      <c r="A45" s="42"/>
      <c r="B45" s="42"/>
      <c r="C45" s="42"/>
      <c r="D45" s="42"/>
      <c r="E45" s="42"/>
      <c r="F45" s="46"/>
      <c r="G45" s="55"/>
      <c r="H45" s="55"/>
      <c r="I45" s="9" t="s">
        <v>34</v>
      </c>
      <c r="J45" s="5">
        <f t="shared" ref="J45:J47" si="17">SUM(K45:P45)</f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42"/>
      <c r="R45" s="42"/>
      <c r="S45" s="42"/>
      <c r="T45" s="52"/>
      <c r="U45" s="52"/>
      <c r="V45" s="42"/>
      <c r="W45" s="42"/>
      <c r="X45" s="42"/>
      <c r="Y45" s="42"/>
    </row>
    <row r="46" spans="1:25" ht="36" customHeight="1" x14ac:dyDescent="0.25">
      <c r="A46" s="42"/>
      <c r="B46" s="42"/>
      <c r="C46" s="42"/>
      <c r="D46" s="42"/>
      <c r="E46" s="42"/>
      <c r="F46" s="46"/>
      <c r="G46" s="55"/>
      <c r="H46" s="55"/>
      <c r="I46" s="9" t="s">
        <v>35</v>
      </c>
      <c r="J46" s="5">
        <f>K46+L46+M46+N46+O46+P46</f>
        <v>183508482.41000003</v>
      </c>
      <c r="K46" s="10">
        <v>35653806.609999999</v>
      </c>
      <c r="L46" s="5">
        <v>33647598.229999997</v>
      </c>
      <c r="M46" s="5">
        <v>38762730.960000001</v>
      </c>
      <c r="N46" s="5">
        <v>39340988.609999999</v>
      </c>
      <c r="O46" s="5">
        <v>36103358</v>
      </c>
      <c r="P46" s="5">
        <v>0</v>
      </c>
      <c r="Q46" s="42"/>
      <c r="R46" s="42"/>
      <c r="S46" s="42"/>
      <c r="T46" s="52"/>
      <c r="U46" s="52"/>
      <c r="V46" s="42"/>
      <c r="W46" s="42"/>
      <c r="X46" s="42"/>
      <c r="Y46" s="42"/>
    </row>
    <row r="47" spans="1:25" ht="45" customHeight="1" x14ac:dyDescent="0.25">
      <c r="A47" s="43"/>
      <c r="B47" s="43"/>
      <c r="C47" s="43"/>
      <c r="D47" s="43"/>
      <c r="E47" s="43"/>
      <c r="F47" s="47"/>
      <c r="G47" s="56"/>
      <c r="H47" s="56"/>
      <c r="I47" s="28" t="s">
        <v>36</v>
      </c>
      <c r="J47" s="5">
        <f t="shared" si="17"/>
        <v>90387602.650000006</v>
      </c>
      <c r="K47" s="5">
        <v>13975659.07</v>
      </c>
      <c r="L47" s="5">
        <v>13123120.9</v>
      </c>
      <c r="M47" s="5">
        <v>15130794.810000001</v>
      </c>
      <c r="N47" s="5">
        <v>14824603.869999999</v>
      </c>
      <c r="O47" s="5">
        <v>16666712</v>
      </c>
      <c r="P47" s="5">
        <v>16666712</v>
      </c>
      <c r="Q47" s="43"/>
      <c r="R47" s="43"/>
      <c r="S47" s="43"/>
      <c r="T47" s="53"/>
      <c r="U47" s="53"/>
      <c r="V47" s="43"/>
      <c r="W47" s="43"/>
      <c r="X47" s="43"/>
      <c r="Y47" s="43"/>
    </row>
    <row r="48" spans="1:25" x14ac:dyDescent="0.25">
      <c r="A48" s="41" t="s">
        <v>68</v>
      </c>
      <c r="B48" s="41" t="s">
        <v>69</v>
      </c>
      <c r="C48" s="41">
        <v>2020</v>
      </c>
      <c r="D48" s="41">
        <v>2025</v>
      </c>
      <c r="E48" s="41" t="s">
        <v>31</v>
      </c>
      <c r="F48" s="45" t="s">
        <v>39</v>
      </c>
      <c r="G48" s="54" t="s">
        <v>40</v>
      </c>
      <c r="H48" s="54" t="s">
        <v>32</v>
      </c>
      <c r="I48" s="7" t="s">
        <v>33</v>
      </c>
      <c r="J48" s="5">
        <f>SUM(K48:P48)</f>
        <v>42575963.920000002</v>
      </c>
      <c r="K48" s="5">
        <f>K49+K50+K51</f>
        <v>10968590.65</v>
      </c>
      <c r="L48" s="5">
        <f t="shared" ref="L48:P48" si="18">L49+L50+L51</f>
        <v>11466464.710000001</v>
      </c>
      <c r="M48" s="5">
        <f t="shared" si="18"/>
        <v>10576352.520000001</v>
      </c>
      <c r="N48" s="5">
        <f t="shared" si="18"/>
        <v>9564556.0399999991</v>
      </c>
      <c r="O48" s="5">
        <f t="shared" si="18"/>
        <v>0</v>
      </c>
      <c r="P48" s="5">
        <f t="shared" si="18"/>
        <v>0</v>
      </c>
      <c r="Q48" s="41" t="s">
        <v>70</v>
      </c>
      <c r="R48" s="41" t="s">
        <v>42</v>
      </c>
      <c r="S48" s="41" t="s">
        <v>32</v>
      </c>
      <c r="T48" s="41">
        <v>12.5</v>
      </c>
      <c r="U48" s="41">
        <v>25</v>
      </c>
      <c r="V48" s="41">
        <v>9.4</v>
      </c>
      <c r="W48" s="41">
        <v>9.4</v>
      </c>
      <c r="X48" s="41">
        <v>12.5</v>
      </c>
      <c r="Y48" s="41">
        <v>0</v>
      </c>
    </row>
    <row r="49" spans="1:25" ht="34.15" customHeight="1" x14ac:dyDescent="0.25">
      <c r="A49" s="42"/>
      <c r="B49" s="42"/>
      <c r="C49" s="42"/>
      <c r="D49" s="42"/>
      <c r="E49" s="42"/>
      <c r="F49" s="46"/>
      <c r="G49" s="55"/>
      <c r="H49" s="55"/>
      <c r="I49" s="7" t="s">
        <v>34</v>
      </c>
      <c r="J49" s="5">
        <f>SUM(K49:P49)</f>
        <v>0</v>
      </c>
      <c r="K49" s="5">
        <f>K53+K57+K61+K65+K69+K73</f>
        <v>0</v>
      </c>
      <c r="L49" s="5">
        <f t="shared" ref="L49:P49" si="19">L53+L57+L61+L65+L69+L73</f>
        <v>0</v>
      </c>
      <c r="M49" s="5">
        <f t="shared" si="19"/>
        <v>0</v>
      </c>
      <c r="N49" s="5">
        <f t="shared" si="19"/>
        <v>0</v>
      </c>
      <c r="O49" s="5">
        <f t="shared" si="19"/>
        <v>0</v>
      </c>
      <c r="P49" s="5">
        <f t="shared" si="19"/>
        <v>0</v>
      </c>
      <c r="Q49" s="42"/>
      <c r="R49" s="42"/>
      <c r="S49" s="42"/>
      <c r="T49" s="42"/>
      <c r="U49" s="42"/>
      <c r="V49" s="42"/>
      <c r="W49" s="42"/>
      <c r="X49" s="42"/>
      <c r="Y49" s="42"/>
    </row>
    <row r="50" spans="1:25" ht="36.6" customHeight="1" x14ac:dyDescent="0.25">
      <c r="A50" s="42"/>
      <c r="B50" s="42"/>
      <c r="C50" s="42"/>
      <c r="D50" s="42"/>
      <c r="E50" s="42"/>
      <c r="F50" s="46"/>
      <c r="G50" s="55"/>
      <c r="H50" s="55"/>
      <c r="I50" s="7" t="s">
        <v>35</v>
      </c>
      <c r="J50" s="5">
        <f t="shared" ref="J50:J51" si="20">SUM(K50:P50)</f>
        <v>6050286.7999999998</v>
      </c>
      <c r="K50" s="5">
        <f t="shared" ref="K50:P50" si="21">K54+K58+K62+K66+K70+K74</f>
        <v>737547.8</v>
      </c>
      <c r="L50" s="5">
        <f t="shared" si="21"/>
        <v>3457739</v>
      </c>
      <c r="M50" s="5">
        <f t="shared" si="21"/>
        <v>1355000</v>
      </c>
      <c r="N50" s="5">
        <f t="shared" si="21"/>
        <v>500000</v>
      </c>
      <c r="O50" s="5">
        <f t="shared" si="21"/>
        <v>0</v>
      </c>
      <c r="P50" s="5">
        <f t="shared" si="21"/>
        <v>0</v>
      </c>
      <c r="Q50" s="42"/>
      <c r="R50" s="42"/>
      <c r="S50" s="42"/>
      <c r="T50" s="42"/>
      <c r="U50" s="42"/>
      <c r="V50" s="42"/>
      <c r="W50" s="42"/>
      <c r="X50" s="42"/>
      <c r="Y50" s="42"/>
    </row>
    <row r="51" spans="1:25" ht="44.45" customHeight="1" x14ac:dyDescent="0.25">
      <c r="A51" s="43"/>
      <c r="B51" s="43"/>
      <c r="C51" s="43"/>
      <c r="D51" s="43"/>
      <c r="E51" s="43"/>
      <c r="F51" s="47"/>
      <c r="G51" s="56"/>
      <c r="H51" s="56"/>
      <c r="I51" s="7" t="s">
        <v>36</v>
      </c>
      <c r="J51" s="5">
        <f t="shared" si="20"/>
        <v>36525677.119999997</v>
      </c>
      <c r="K51" s="5">
        <f t="shared" ref="K51:P51" si="22">K55+K59+K63+K67+K71+K75</f>
        <v>10231042.85</v>
      </c>
      <c r="L51" s="5">
        <f t="shared" si="22"/>
        <v>8008725.71</v>
      </c>
      <c r="M51" s="5">
        <f t="shared" si="22"/>
        <v>9221352.5200000014</v>
      </c>
      <c r="N51" s="5">
        <f t="shared" si="22"/>
        <v>9064556.0399999991</v>
      </c>
      <c r="O51" s="5">
        <f t="shared" si="22"/>
        <v>0</v>
      </c>
      <c r="P51" s="5">
        <f t="shared" si="22"/>
        <v>0</v>
      </c>
      <c r="Q51" s="43"/>
      <c r="R51" s="43"/>
      <c r="S51" s="43"/>
      <c r="T51" s="43"/>
      <c r="U51" s="43"/>
      <c r="V51" s="43"/>
      <c r="W51" s="43"/>
      <c r="X51" s="43"/>
      <c r="Y51" s="43"/>
    </row>
    <row r="52" spans="1:25" ht="25.9" customHeight="1" x14ac:dyDescent="0.25">
      <c r="A52" s="41" t="s">
        <v>71</v>
      </c>
      <c r="B52" s="41" t="s">
        <v>72</v>
      </c>
      <c r="C52" s="41">
        <v>2020</v>
      </c>
      <c r="D52" s="41">
        <v>2025</v>
      </c>
      <c r="E52" s="41" t="s">
        <v>31</v>
      </c>
      <c r="F52" s="45" t="s">
        <v>39</v>
      </c>
      <c r="G52" s="45" t="s">
        <v>40</v>
      </c>
      <c r="H52" s="45" t="s">
        <v>32</v>
      </c>
      <c r="I52" s="7" t="s">
        <v>33</v>
      </c>
      <c r="J52" s="5">
        <f>SUM(K52:P52)</f>
        <v>36329276.310000002</v>
      </c>
      <c r="K52" s="5">
        <f>K53+K54+K55</f>
        <v>10208232.1</v>
      </c>
      <c r="L52" s="5">
        <f t="shared" ref="L52:P52" si="23">L53+L54+L55</f>
        <v>7901785.1500000004</v>
      </c>
      <c r="M52" s="5">
        <f t="shared" si="23"/>
        <v>9179445.3000000007</v>
      </c>
      <c r="N52" s="5">
        <f t="shared" si="23"/>
        <v>9039813.7599999998</v>
      </c>
      <c r="O52" s="5">
        <f t="shared" si="23"/>
        <v>0</v>
      </c>
      <c r="P52" s="5">
        <f t="shared" si="23"/>
        <v>0</v>
      </c>
      <c r="Q52" s="41" t="s">
        <v>73</v>
      </c>
      <c r="R52" s="41" t="s">
        <v>42</v>
      </c>
      <c r="S52" s="41" t="s">
        <v>32</v>
      </c>
      <c r="T52" s="41">
        <v>100</v>
      </c>
      <c r="U52" s="41">
        <v>100</v>
      </c>
      <c r="V52" s="41">
        <v>100</v>
      </c>
      <c r="W52" s="41">
        <v>100</v>
      </c>
      <c r="X52" s="41">
        <v>100</v>
      </c>
      <c r="Y52" s="41">
        <v>100</v>
      </c>
    </row>
    <row r="53" spans="1:25" ht="34.15" customHeight="1" x14ac:dyDescent="0.25">
      <c r="A53" s="42"/>
      <c r="B53" s="42"/>
      <c r="C53" s="42"/>
      <c r="D53" s="42"/>
      <c r="E53" s="42"/>
      <c r="F53" s="46"/>
      <c r="G53" s="46"/>
      <c r="H53" s="46"/>
      <c r="I53" s="7" t="s">
        <v>34</v>
      </c>
      <c r="J53" s="5">
        <f t="shared" ref="J53:J71" si="24">SUM(K53:P53)</f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42"/>
      <c r="R53" s="42"/>
      <c r="S53" s="42"/>
      <c r="T53" s="42"/>
      <c r="U53" s="42"/>
      <c r="V53" s="42"/>
      <c r="W53" s="42"/>
      <c r="X53" s="42"/>
      <c r="Y53" s="42"/>
    </row>
    <row r="54" spans="1:25" ht="34.9" customHeight="1" x14ac:dyDescent="0.25">
      <c r="A54" s="42"/>
      <c r="B54" s="42"/>
      <c r="C54" s="42"/>
      <c r="D54" s="42"/>
      <c r="E54" s="42"/>
      <c r="F54" s="46"/>
      <c r="G54" s="46"/>
      <c r="H54" s="46"/>
      <c r="I54" s="7" t="s">
        <v>35</v>
      </c>
      <c r="J54" s="5">
        <f t="shared" si="24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42"/>
      <c r="R54" s="42"/>
      <c r="S54" s="42"/>
      <c r="T54" s="42"/>
      <c r="U54" s="42"/>
      <c r="V54" s="42"/>
      <c r="W54" s="42"/>
      <c r="X54" s="42"/>
      <c r="Y54" s="42"/>
    </row>
    <row r="55" spans="1:25" ht="51.6" customHeight="1" x14ac:dyDescent="0.25">
      <c r="A55" s="43"/>
      <c r="B55" s="43"/>
      <c r="C55" s="43"/>
      <c r="D55" s="43"/>
      <c r="E55" s="43"/>
      <c r="F55" s="47"/>
      <c r="G55" s="47"/>
      <c r="H55" s="47"/>
      <c r="I55" s="28" t="s">
        <v>36</v>
      </c>
      <c r="J55" s="5">
        <f t="shared" si="24"/>
        <v>36329276.310000002</v>
      </c>
      <c r="K55" s="5">
        <v>10208232.1</v>
      </c>
      <c r="L55" s="5">
        <v>7901785.1500000004</v>
      </c>
      <c r="M55" s="5">
        <v>9179445.3000000007</v>
      </c>
      <c r="N55" s="5">
        <v>9039813.7599999998</v>
      </c>
      <c r="O55" s="5">
        <v>0</v>
      </c>
      <c r="P55" s="5">
        <v>0</v>
      </c>
      <c r="Q55" s="43"/>
      <c r="R55" s="43"/>
      <c r="S55" s="43"/>
      <c r="T55" s="43"/>
      <c r="U55" s="43"/>
      <c r="V55" s="43"/>
      <c r="W55" s="43"/>
      <c r="X55" s="43"/>
      <c r="Y55" s="43"/>
    </row>
    <row r="56" spans="1:25" ht="19.149999999999999" customHeight="1" x14ac:dyDescent="0.25">
      <c r="A56" s="41" t="s">
        <v>74</v>
      </c>
      <c r="B56" s="41" t="s">
        <v>75</v>
      </c>
      <c r="C56" s="41">
        <v>2020</v>
      </c>
      <c r="D56" s="41">
        <v>2025</v>
      </c>
      <c r="E56" s="41" t="s">
        <v>31</v>
      </c>
      <c r="F56" s="45" t="s">
        <v>39</v>
      </c>
      <c r="G56" s="45" t="s">
        <v>50</v>
      </c>
      <c r="H56" s="45" t="s">
        <v>32</v>
      </c>
      <c r="I56" s="28" t="s">
        <v>33</v>
      </c>
      <c r="J56" s="5">
        <f t="shared" si="24"/>
        <v>170103.09</v>
      </c>
      <c r="K56" s="5">
        <f>K57+K58+K59</f>
        <v>0</v>
      </c>
      <c r="L56" s="5">
        <f t="shared" ref="L56:P56" si="25">L57+L58+L59</f>
        <v>0</v>
      </c>
      <c r="M56" s="5">
        <f t="shared" si="25"/>
        <v>170103.09</v>
      </c>
      <c r="N56" s="5">
        <f t="shared" si="25"/>
        <v>0</v>
      </c>
      <c r="O56" s="5">
        <f t="shared" si="25"/>
        <v>0</v>
      </c>
      <c r="P56" s="5">
        <f t="shared" si="25"/>
        <v>0</v>
      </c>
      <c r="Q56" s="41" t="s">
        <v>76</v>
      </c>
      <c r="R56" s="41" t="s">
        <v>42</v>
      </c>
      <c r="S56" s="41" t="s">
        <v>32</v>
      </c>
      <c r="T56" s="41">
        <v>100</v>
      </c>
      <c r="U56" s="41">
        <v>100</v>
      </c>
      <c r="V56" s="41">
        <v>100</v>
      </c>
      <c r="W56" s="41">
        <v>100</v>
      </c>
      <c r="X56" s="41">
        <v>100</v>
      </c>
      <c r="Y56" s="41">
        <v>100</v>
      </c>
    </row>
    <row r="57" spans="1:25" ht="36.6" customHeight="1" x14ac:dyDescent="0.25">
      <c r="A57" s="42"/>
      <c r="B57" s="42"/>
      <c r="C57" s="42"/>
      <c r="D57" s="42"/>
      <c r="E57" s="42"/>
      <c r="F57" s="46"/>
      <c r="G57" s="46"/>
      <c r="H57" s="46"/>
      <c r="I57" s="28" t="s">
        <v>34</v>
      </c>
      <c r="J57" s="5">
        <f t="shared" si="24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42"/>
      <c r="R57" s="42"/>
      <c r="S57" s="42"/>
      <c r="T57" s="42"/>
      <c r="U57" s="42"/>
      <c r="V57" s="42"/>
      <c r="W57" s="42"/>
      <c r="X57" s="42"/>
      <c r="Y57" s="42"/>
    </row>
    <row r="58" spans="1:25" ht="38.450000000000003" customHeight="1" x14ac:dyDescent="0.25">
      <c r="A58" s="42"/>
      <c r="B58" s="42"/>
      <c r="C58" s="42"/>
      <c r="D58" s="42"/>
      <c r="E58" s="42"/>
      <c r="F58" s="46"/>
      <c r="G58" s="46"/>
      <c r="H58" s="46"/>
      <c r="I58" s="28" t="s">
        <v>35</v>
      </c>
      <c r="J58" s="5">
        <f t="shared" si="24"/>
        <v>165000</v>
      </c>
      <c r="K58" s="5">
        <v>0</v>
      </c>
      <c r="L58" s="5">
        <v>0</v>
      </c>
      <c r="M58" s="5">
        <v>165000</v>
      </c>
      <c r="N58" s="5">
        <v>0</v>
      </c>
      <c r="O58" s="5">
        <v>0</v>
      </c>
      <c r="P58" s="5">
        <v>0</v>
      </c>
      <c r="Q58" s="42"/>
      <c r="R58" s="42"/>
      <c r="S58" s="42"/>
      <c r="T58" s="42"/>
      <c r="U58" s="42"/>
      <c r="V58" s="42"/>
      <c r="W58" s="42"/>
      <c r="X58" s="42"/>
      <c r="Y58" s="42"/>
    </row>
    <row r="59" spans="1:25" ht="66" customHeight="1" x14ac:dyDescent="0.25">
      <c r="A59" s="43"/>
      <c r="B59" s="43"/>
      <c r="C59" s="43"/>
      <c r="D59" s="43"/>
      <c r="E59" s="43"/>
      <c r="F59" s="47"/>
      <c r="G59" s="47"/>
      <c r="H59" s="47"/>
      <c r="I59" s="28" t="s">
        <v>36</v>
      </c>
      <c r="J59" s="5">
        <f t="shared" si="24"/>
        <v>5103.09</v>
      </c>
      <c r="K59" s="5">
        <v>0</v>
      </c>
      <c r="L59" s="5">
        <v>0</v>
      </c>
      <c r="M59" s="5">
        <v>5103.09</v>
      </c>
      <c r="N59" s="5">
        <v>0</v>
      </c>
      <c r="O59" s="5">
        <v>0</v>
      </c>
      <c r="P59" s="5">
        <v>0</v>
      </c>
      <c r="Q59" s="43"/>
      <c r="R59" s="43"/>
      <c r="S59" s="43"/>
      <c r="T59" s="43"/>
      <c r="U59" s="43"/>
      <c r="V59" s="43"/>
      <c r="W59" s="43"/>
      <c r="X59" s="43"/>
      <c r="Y59" s="43"/>
    </row>
    <row r="60" spans="1:25" ht="22.15" customHeight="1" x14ac:dyDescent="0.25">
      <c r="A60" s="41" t="s">
        <v>77</v>
      </c>
      <c r="B60" s="41" t="s">
        <v>78</v>
      </c>
      <c r="C60" s="41">
        <v>2020</v>
      </c>
      <c r="D60" s="41">
        <v>2025</v>
      </c>
      <c r="E60" s="41" t="s">
        <v>31</v>
      </c>
      <c r="F60" s="45" t="s">
        <v>39</v>
      </c>
      <c r="G60" s="45" t="s">
        <v>50</v>
      </c>
      <c r="H60" s="45" t="s">
        <v>32</v>
      </c>
      <c r="I60" s="28" t="s">
        <v>33</v>
      </c>
      <c r="J60" s="5">
        <f t="shared" si="24"/>
        <v>4252873.16</v>
      </c>
      <c r="K60" s="5">
        <f>K61+K62+K63</f>
        <v>708812.16</v>
      </c>
      <c r="L60" s="5">
        <f t="shared" ref="L60:P60" si="26">L61+L62+L63</f>
        <v>3544061</v>
      </c>
      <c r="M60" s="5">
        <f t="shared" si="26"/>
        <v>0</v>
      </c>
      <c r="N60" s="5">
        <f t="shared" si="26"/>
        <v>0</v>
      </c>
      <c r="O60" s="5">
        <f t="shared" si="26"/>
        <v>0</v>
      </c>
      <c r="P60" s="5">
        <f t="shared" si="26"/>
        <v>0</v>
      </c>
      <c r="Q60" s="41" t="s">
        <v>79</v>
      </c>
      <c r="R60" s="41" t="s">
        <v>42</v>
      </c>
      <c r="S60" s="41" t="s">
        <v>32</v>
      </c>
      <c r="T60" s="41">
        <v>100</v>
      </c>
      <c r="U60" s="41">
        <v>100</v>
      </c>
      <c r="V60" s="41">
        <v>100</v>
      </c>
      <c r="W60" s="41">
        <v>100</v>
      </c>
      <c r="X60" s="41">
        <v>100</v>
      </c>
      <c r="Y60" s="41">
        <v>100</v>
      </c>
    </row>
    <row r="61" spans="1:25" ht="36.6" customHeight="1" x14ac:dyDescent="0.25">
      <c r="A61" s="42"/>
      <c r="B61" s="42"/>
      <c r="C61" s="42"/>
      <c r="D61" s="42"/>
      <c r="E61" s="42"/>
      <c r="F61" s="46"/>
      <c r="G61" s="46"/>
      <c r="H61" s="46"/>
      <c r="I61" s="28" t="s">
        <v>34</v>
      </c>
      <c r="J61" s="5">
        <f t="shared" si="24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42"/>
      <c r="R61" s="42"/>
      <c r="S61" s="42"/>
      <c r="T61" s="42"/>
      <c r="U61" s="42"/>
      <c r="V61" s="42"/>
      <c r="W61" s="42"/>
      <c r="X61" s="42"/>
      <c r="Y61" s="42"/>
    </row>
    <row r="62" spans="1:25" ht="34.15" customHeight="1" x14ac:dyDescent="0.25">
      <c r="A62" s="42"/>
      <c r="B62" s="42"/>
      <c r="C62" s="42"/>
      <c r="D62" s="42"/>
      <c r="E62" s="42"/>
      <c r="F62" s="46"/>
      <c r="G62" s="46"/>
      <c r="H62" s="46"/>
      <c r="I62" s="28" t="s">
        <v>35</v>
      </c>
      <c r="J62" s="5">
        <f t="shared" si="24"/>
        <v>4125286.8</v>
      </c>
      <c r="K62" s="5">
        <v>687547.8</v>
      </c>
      <c r="L62" s="5">
        <v>3437739</v>
      </c>
      <c r="M62" s="5">
        <v>0</v>
      </c>
      <c r="N62" s="5">
        <v>0</v>
      </c>
      <c r="O62" s="5">
        <v>0</v>
      </c>
      <c r="P62" s="5">
        <v>0</v>
      </c>
      <c r="Q62" s="42"/>
      <c r="R62" s="42"/>
      <c r="S62" s="42"/>
      <c r="T62" s="42"/>
      <c r="U62" s="42"/>
      <c r="V62" s="42"/>
      <c r="W62" s="42"/>
      <c r="X62" s="42"/>
      <c r="Y62" s="42"/>
    </row>
    <row r="63" spans="1:25" ht="46.15" customHeight="1" x14ac:dyDescent="0.25">
      <c r="A63" s="43"/>
      <c r="B63" s="43"/>
      <c r="C63" s="43"/>
      <c r="D63" s="43"/>
      <c r="E63" s="43"/>
      <c r="F63" s="47"/>
      <c r="G63" s="47"/>
      <c r="H63" s="47"/>
      <c r="I63" s="28" t="s">
        <v>36</v>
      </c>
      <c r="J63" s="5">
        <f t="shared" si="24"/>
        <v>127586.36</v>
      </c>
      <c r="K63" s="5">
        <v>21264.36</v>
      </c>
      <c r="L63" s="5">
        <v>106322</v>
      </c>
      <c r="M63" s="5">
        <v>0</v>
      </c>
      <c r="N63" s="5">
        <v>0</v>
      </c>
      <c r="O63" s="5">
        <v>0</v>
      </c>
      <c r="P63" s="5">
        <v>0</v>
      </c>
      <c r="Q63" s="43"/>
      <c r="R63" s="43"/>
      <c r="S63" s="43"/>
      <c r="T63" s="43"/>
      <c r="U63" s="43"/>
      <c r="V63" s="43"/>
      <c r="W63" s="43"/>
      <c r="X63" s="43"/>
      <c r="Y63" s="43"/>
    </row>
    <row r="64" spans="1:25" ht="31.15" customHeight="1" x14ac:dyDescent="0.25">
      <c r="A64" s="41" t="s">
        <v>80</v>
      </c>
      <c r="B64" s="41" t="s">
        <v>81</v>
      </c>
      <c r="C64" s="41">
        <v>2020</v>
      </c>
      <c r="D64" s="41">
        <v>2025</v>
      </c>
      <c r="E64" s="41" t="s">
        <v>31</v>
      </c>
      <c r="F64" s="45" t="s">
        <v>39</v>
      </c>
      <c r="G64" s="45" t="s">
        <v>50</v>
      </c>
      <c r="H64" s="45" t="s">
        <v>32</v>
      </c>
      <c r="I64" s="28" t="s">
        <v>33</v>
      </c>
      <c r="J64" s="5">
        <f t="shared" si="24"/>
        <v>587628.87</v>
      </c>
      <c r="K64" s="5">
        <f>K65+K66+K67</f>
        <v>51546.39</v>
      </c>
      <c r="L64" s="5">
        <f t="shared" ref="L64:P64" si="27">L65+L66+L67</f>
        <v>20618.560000000001</v>
      </c>
      <c r="M64" s="5">
        <f t="shared" si="27"/>
        <v>0</v>
      </c>
      <c r="N64" s="5">
        <f t="shared" si="27"/>
        <v>515463.92</v>
      </c>
      <c r="O64" s="5">
        <f t="shared" si="27"/>
        <v>0</v>
      </c>
      <c r="P64" s="5">
        <f t="shared" si="27"/>
        <v>0</v>
      </c>
      <c r="Q64" s="41" t="s">
        <v>82</v>
      </c>
      <c r="R64" s="41" t="s">
        <v>42</v>
      </c>
      <c r="S64" s="41" t="s">
        <v>32</v>
      </c>
      <c r="T64" s="41">
        <v>100</v>
      </c>
      <c r="U64" s="41">
        <v>100</v>
      </c>
      <c r="V64" s="41" t="s">
        <v>32</v>
      </c>
      <c r="W64" s="41">
        <v>100</v>
      </c>
      <c r="X64" s="41" t="s">
        <v>32</v>
      </c>
      <c r="Y64" s="41" t="s">
        <v>32</v>
      </c>
    </row>
    <row r="65" spans="1:25" ht="43.15" customHeight="1" x14ac:dyDescent="0.25">
      <c r="A65" s="42"/>
      <c r="B65" s="42"/>
      <c r="C65" s="42"/>
      <c r="D65" s="42"/>
      <c r="E65" s="42"/>
      <c r="F65" s="46"/>
      <c r="G65" s="46"/>
      <c r="H65" s="46"/>
      <c r="I65" s="28" t="s">
        <v>34</v>
      </c>
      <c r="J65" s="5">
        <f t="shared" si="24"/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42"/>
      <c r="R65" s="42"/>
      <c r="S65" s="42"/>
      <c r="T65" s="42"/>
      <c r="U65" s="42"/>
      <c r="V65" s="42"/>
      <c r="W65" s="42"/>
      <c r="X65" s="42"/>
      <c r="Y65" s="42"/>
    </row>
    <row r="66" spans="1:25" ht="36" customHeight="1" x14ac:dyDescent="0.25">
      <c r="A66" s="42"/>
      <c r="B66" s="42"/>
      <c r="C66" s="42"/>
      <c r="D66" s="42"/>
      <c r="E66" s="42"/>
      <c r="F66" s="46"/>
      <c r="G66" s="46"/>
      <c r="H66" s="46"/>
      <c r="I66" s="28" t="s">
        <v>35</v>
      </c>
      <c r="J66" s="5">
        <f t="shared" si="24"/>
        <v>570000</v>
      </c>
      <c r="K66" s="5">
        <v>50000</v>
      </c>
      <c r="L66" s="5">
        <v>20000</v>
      </c>
      <c r="M66" s="5">
        <v>0</v>
      </c>
      <c r="N66" s="5">
        <v>500000</v>
      </c>
      <c r="O66" s="5">
        <v>0</v>
      </c>
      <c r="P66" s="5">
        <v>0</v>
      </c>
      <c r="Q66" s="42"/>
      <c r="R66" s="42"/>
      <c r="S66" s="42"/>
      <c r="T66" s="42"/>
      <c r="U66" s="42"/>
      <c r="V66" s="42"/>
      <c r="W66" s="42"/>
      <c r="X66" s="42"/>
      <c r="Y66" s="42"/>
    </row>
    <row r="67" spans="1:25" ht="48.6" customHeight="1" x14ac:dyDescent="0.25">
      <c r="A67" s="43"/>
      <c r="B67" s="43"/>
      <c r="C67" s="43"/>
      <c r="D67" s="43"/>
      <c r="E67" s="43"/>
      <c r="F67" s="47"/>
      <c r="G67" s="47"/>
      <c r="H67" s="47"/>
      <c r="I67" s="28" t="s">
        <v>36</v>
      </c>
      <c r="J67" s="5">
        <f t="shared" si="24"/>
        <v>17628.87</v>
      </c>
      <c r="K67" s="5">
        <v>1546.39</v>
      </c>
      <c r="L67" s="5">
        <v>618.55999999999995</v>
      </c>
      <c r="M67" s="5">
        <v>0</v>
      </c>
      <c r="N67" s="5">
        <v>15463.92</v>
      </c>
      <c r="O67" s="5">
        <v>0</v>
      </c>
      <c r="P67" s="5">
        <v>0</v>
      </c>
      <c r="Q67" s="43"/>
      <c r="R67" s="43"/>
      <c r="S67" s="43"/>
      <c r="T67" s="43"/>
      <c r="U67" s="43"/>
      <c r="V67" s="43"/>
      <c r="W67" s="43"/>
      <c r="X67" s="43"/>
      <c r="Y67" s="43"/>
    </row>
    <row r="68" spans="1:25" ht="24.6" customHeight="1" x14ac:dyDescent="0.25">
      <c r="A68" s="41" t="s">
        <v>83</v>
      </c>
      <c r="B68" s="41" t="s">
        <v>84</v>
      </c>
      <c r="C68" s="76">
        <v>2020</v>
      </c>
      <c r="D68" s="76">
        <v>2025</v>
      </c>
      <c r="E68" s="76" t="s">
        <v>31</v>
      </c>
      <c r="F68" s="79" t="s">
        <v>39</v>
      </c>
      <c r="G68" s="79" t="s">
        <v>50</v>
      </c>
      <c r="H68" s="79" t="s">
        <v>32</v>
      </c>
      <c r="I68" s="28" t="s">
        <v>33</v>
      </c>
      <c r="J68" s="5">
        <f t="shared" si="24"/>
        <v>1226804.1299999999</v>
      </c>
      <c r="K68" s="5">
        <f>K69+K70+K71</f>
        <v>0</v>
      </c>
      <c r="L68" s="5">
        <f t="shared" ref="L68:P68" si="28">L69+L70+L71</f>
        <v>0</v>
      </c>
      <c r="M68" s="5">
        <f t="shared" si="28"/>
        <v>1226804.1299999999</v>
      </c>
      <c r="N68" s="5">
        <f t="shared" si="28"/>
        <v>0</v>
      </c>
      <c r="O68" s="5">
        <f t="shared" si="28"/>
        <v>0</v>
      </c>
      <c r="P68" s="5">
        <f t="shared" si="28"/>
        <v>0</v>
      </c>
      <c r="Q68" s="41" t="s">
        <v>85</v>
      </c>
      <c r="R68" s="76" t="s">
        <v>42</v>
      </c>
      <c r="S68" s="76" t="s">
        <v>32</v>
      </c>
      <c r="T68" s="76" t="s">
        <v>32</v>
      </c>
      <c r="U68" s="76" t="s">
        <v>32</v>
      </c>
      <c r="V68" s="76">
        <v>100</v>
      </c>
      <c r="W68" s="76" t="s">
        <v>32</v>
      </c>
      <c r="X68" s="76" t="s">
        <v>32</v>
      </c>
      <c r="Y68" s="76" t="s">
        <v>32</v>
      </c>
    </row>
    <row r="69" spans="1:25" ht="55.5" customHeight="1" x14ac:dyDescent="0.25">
      <c r="A69" s="42"/>
      <c r="B69" s="42"/>
      <c r="C69" s="77"/>
      <c r="D69" s="77"/>
      <c r="E69" s="77"/>
      <c r="F69" s="80"/>
      <c r="G69" s="80"/>
      <c r="H69" s="80"/>
      <c r="I69" s="28" t="s">
        <v>34</v>
      </c>
      <c r="J69" s="5">
        <f t="shared" si="24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42"/>
      <c r="R69" s="77"/>
      <c r="S69" s="77"/>
      <c r="T69" s="77"/>
      <c r="U69" s="77"/>
      <c r="V69" s="77"/>
      <c r="W69" s="77"/>
      <c r="X69" s="77"/>
      <c r="Y69" s="77"/>
    </row>
    <row r="70" spans="1:25" ht="55.5" customHeight="1" x14ac:dyDescent="0.25">
      <c r="A70" s="42"/>
      <c r="B70" s="42"/>
      <c r="C70" s="77"/>
      <c r="D70" s="77"/>
      <c r="E70" s="77"/>
      <c r="F70" s="80"/>
      <c r="G70" s="80"/>
      <c r="H70" s="80"/>
      <c r="I70" s="28" t="s">
        <v>35</v>
      </c>
      <c r="J70" s="5">
        <f t="shared" si="24"/>
        <v>1190000</v>
      </c>
      <c r="K70" s="5">
        <v>0</v>
      </c>
      <c r="L70" s="5">
        <v>0</v>
      </c>
      <c r="M70" s="5">
        <v>1190000</v>
      </c>
      <c r="N70" s="5">
        <v>0</v>
      </c>
      <c r="O70" s="5">
        <v>0</v>
      </c>
      <c r="P70" s="5">
        <v>0</v>
      </c>
      <c r="Q70" s="42"/>
      <c r="R70" s="77"/>
      <c r="S70" s="77"/>
      <c r="T70" s="77"/>
      <c r="U70" s="77"/>
      <c r="V70" s="77"/>
      <c r="W70" s="77"/>
      <c r="X70" s="77"/>
      <c r="Y70" s="77"/>
    </row>
    <row r="71" spans="1:25" ht="91.9" customHeight="1" x14ac:dyDescent="0.25">
      <c r="A71" s="43"/>
      <c r="B71" s="43"/>
      <c r="C71" s="78"/>
      <c r="D71" s="78"/>
      <c r="E71" s="78"/>
      <c r="F71" s="81"/>
      <c r="G71" s="81"/>
      <c r="H71" s="81"/>
      <c r="I71" s="28" t="s">
        <v>36</v>
      </c>
      <c r="J71" s="5">
        <f t="shared" si="24"/>
        <v>36804.129999999997</v>
      </c>
      <c r="K71" s="5">
        <v>0</v>
      </c>
      <c r="L71" s="5">
        <v>0</v>
      </c>
      <c r="M71" s="5">
        <v>36804.129999999997</v>
      </c>
      <c r="N71" s="5">
        <v>0</v>
      </c>
      <c r="O71" s="5">
        <v>0</v>
      </c>
      <c r="P71" s="5">
        <v>0</v>
      </c>
      <c r="Q71" s="43"/>
      <c r="R71" s="78"/>
      <c r="S71" s="78"/>
      <c r="T71" s="78"/>
      <c r="U71" s="78"/>
      <c r="V71" s="78"/>
      <c r="W71" s="78"/>
      <c r="X71" s="78"/>
      <c r="Y71" s="78"/>
    </row>
    <row r="72" spans="1:25" ht="30" customHeight="1" x14ac:dyDescent="0.25">
      <c r="A72" s="41" t="s">
        <v>196</v>
      </c>
      <c r="B72" s="41" t="s">
        <v>197</v>
      </c>
      <c r="C72" s="76">
        <v>2020</v>
      </c>
      <c r="D72" s="76">
        <v>2025</v>
      </c>
      <c r="E72" s="76" t="s">
        <v>31</v>
      </c>
      <c r="F72" s="79" t="s">
        <v>39</v>
      </c>
      <c r="G72" s="79" t="s">
        <v>50</v>
      </c>
      <c r="H72" s="79" t="s">
        <v>32</v>
      </c>
      <c r="I72" s="28" t="s">
        <v>33</v>
      </c>
      <c r="J72" s="5">
        <f t="shared" ref="J72" si="29">SUM(K72:P72)</f>
        <v>9278.36</v>
      </c>
      <c r="K72" s="5">
        <f>K73+K74+K75</f>
        <v>0</v>
      </c>
      <c r="L72" s="5">
        <f t="shared" ref="L72:P72" si="30">L73+L74+L75</f>
        <v>0</v>
      </c>
      <c r="M72" s="5">
        <f>M73+M74+M75</f>
        <v>0</v>
      </c>
      <c r="N72" s="5">
        <f t="shared" si="30"/>
        <v>9278.36</v>
      </c>
      <c r="O72" s="5">
        <f t="shared" si="30"/>
        <v>0</v>
      </c>
      <c r="P72" s="5">
        <f t="shared" si="30"/>
        <v>0</v>
      </c>
      <c r="Q72" s="41" t="s">
        <v>198</v>
      </c>
      <c r="R72" s="76" t="s">
        <v>42</v>
      </c>
      <c r="S72" s="76" t="s">
        <v>32</v>
      </c>
      <c r="T72" s="76" t="s">
        <v>32</v>
      </c>
      <c r="U72" s="76" t="s">
        <v>32</v>
      </c>
      <c r="V72" s="76" t="s">
        <v>32</v>
      </c>
      <c r="W72" s="76">
        <v>100</v>
      </c>
      <c r="X72" s="76" t="s">
        <v>32</v>
      </c>
      <c r="Y72" s="76" t="s">
        <v>32</v>
      </c>
    </row>
    <row r="73" spans="1:25" ht="30" x14ac:dyDescent="0.25">
      <c r="A73" s="42"/>
      <c r="B73" s="42"/>
      <c r="C73" s="77"/>
      <c r="D73" s="77"/>
      <c r="E73" s="77"/>
      <c r="F73" s="80"/>
      <c r="G73" s="80"/>
      <c r="H73" s="80"/>
      <c r="I73" s="28" t="s">
        <v>34</v>
      </c>
      <c r="J73" s="5">
        <f t="shared" ref="J73:J75" si="31">SUM(K73:P73)</f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42"/>
      <c r="R73" s="77"/>
      <c r="S73" s="77"/>
      <c r="T73" s="77"/>
      <c r="U73" s="77"/>
      <c r="V73" s="77"/>
      <c r="W73" s="77"/>
      <c r="X73" s="77"/>
      <c r="Y73" s="77"/>
    </row>
    <row r="74" spans="1:25" ht="29.25" customHeight="1" x14ac:dyDescent="0.25">
      <c r="A74" s="42"/>
      <c r="B74" s="42"/>
      <c r="C74" s="77"/>
      <c r="D74" s="77"/>
      <c r="E74" s="77"/>
      <c r="F74" s="80"/>
      <c r="G74" s="80"/>
      <c r="H74" s="80"/>
      <c r="I74" s="28" t="s">
        <v>35</v>
      </c>
      <c r="J74" s="5">
        <f t="shared" si="31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42"/>
      <c r="R74" s="77"/>
      <c r="S74" s="77"/>
      <c r="T74" s="77"/>
      <c r="U74" s="77"/>
      <c r="V74" s="77"/>
      <c r="W74" s="77"/>
      <c r="X74" s="77"/>
      <c r="Y74" s="77"/>
    </row>
    <row r="75" spans="1:25" ht="29.25" customHeight="1" x14ac:dyDescent="0.25">
      <c r="A75" s="43"/>
      <c r="B75" s="43"/>
      <c r="C75" s="78"/>
      <c r="D75" s="78"/>
      <c r="E75" s="78"/>
      <c r="F75" s="81"/>
      <c r="G75" s="81"/>
      <c r="H75" s="81"/>
      <c r="I75" s="28" t="s">
        <v>36</v>
      </c>
      <c r="J75" s="5">
        <f t="shared" si="31"/>
        <v>9278.36</v>
      </c>
      <c r="K75" s="5">
        <v>0</v>
      </c>
      <c r="L75" s="5">
        <v>0</v>
      </c>
      <c r="M75" s="5">
        <v>0</v>
      </c>
      <c r="N75" s="5">
        <v>9278.36</v>
      </c>
      <c r="O75" s="5">
        <v>0</v>
      </c>
      <c r="P75" s="5">
        <v>0</v>
      </c>
      <c r="Q75" s="43"/>
      <c r="R75" s="78"/>
      <c r="S75" s="78"/>
      <c r="T75" s="78"/>
      <c r="U75" s="78"/>
      <c r="V75" s="78"/>
      <c r="W75" s="78"/>
      <c r="X75" s="78"/>
      <c r="Y75" s="78"/>
    </row>
    <row r="76" spans="1:25" ht="22.9" customHeight="1" x14ac:dyDescent="0.25">
      <c r="A76" s="41" t="s">
        <v>86</v>
      </c>
      <c r="B76" s="41" t="s">
        <v>87</v>
      </c>
      <c r="C76" s="41">
        <v>2020</v>
      </c>
      <c r="D76" s="41">
        <v>2025</v>
      </c>
      <c r="E76" s="41" t="s">
        <v>31</v>
      </c>
      <c r="F76" s="45" t="s">
        <v>39</v>
      </c>
      <c r="G76" s="45" t="s">
        <v>50</v>
      </c>
      <c r="H76" s="45" t="s">
        <v>32</v>
      </c>
      <c r="I76" s="28" t="s">
        <v>33</v>
      </c>
      <c r="J76" s="5">
        <f>SUM(K76:P76)</f>
        <v>3851888.04</v>
      </c>
      <c r="K76" s="5">
        <f>K77+K78+K79</f>
        <v>1590192</v>
      </c>
      <c r="L76" s="5">
        <f t="shared" ref="L76:P76" si="32">L77+L78+L79</f>
        <v>848750</v>
      </c>
      <c r="M76" s="5">
        <f t="shared" si="32"/>
        <v>449500</v>
      </c>
      <c r="N76" s="5">
        <f t="shared" si="32"/>
        <v>295220</v>
      </c>
      <c r="O76" s="5">
        <f t="shared" si="32"/>
        <v>334113.02</v>
      </c>
      <c r="P76" s="5">
        <f t="shared" si="32"/>
        <v>334113.02</v>
      </c>
      <c r="Q76" s="41" t="s">
        <v>88</v>
      </c>
      <c r="R76" s="41" t="s">
        <v>42</v>
      </c>
      <c r="S76" s="41" t="s">
        <v>32</v>
      </c>
      <c r="T76" s="41">
        <v>100</v>
      </c>
      <c r="U76" s="41">
        <v>100</v>
      </c>
      <c r="V76" s="41">
        <v>100</v>
      </c>
      <c r="W76" s="41">
        <v>100</v>
      </c>
      <c r="X76" s="41">
        <v>100</v>
      </c>
      <c r="Y76" s="41">
        <v>100</v>
      </c>
    </row>
    <row r="77" spans="1:25" ht="30" x14ac:dyDescent="0.25">
      <c r="A77" s="42"/>
      <c r="B77" s="42"/>
      <c r="C77" s="42"/>
      <c r="D77" s="42"/>
      <c r="E77" s="42"/>
      <c r="F77" s="46"/>
      <c r="G77" s="46"/>
      <c r="H77" s="46"/>
      <c r="I77" s="28" t="s">
        <v>34</v>
      </c>
      <c r="J77" s="5">
        <f t="shared" ref="J77:J79" si="33">SUM(K77:P77)</f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42"/>
      <c r="R77" s="42"/>
      <c r="S77" s="42"/>
      <c r="T77" s="42"/>
      <c r="U77" s="42"/>
      <c r="V77" s="42"/>
      <c r="W77" s="42"/>
      <c r="X77" s="42"/>
      <c r="Y77" s="42"/>
    </row>
    <row r="78" spans="1:25" ht="33.6" customHeight="1" x14ac:dyDescent="0.25">
      <c r="A78" s="42"/>
      <c r="B78" s="42"/>
      <c r="C78" s="42"/>
      <c r="D78" s="42"/>
      <c r="E78" s="42"/>
      <c r="F78" s="46"/>
      <c r="G78" s="46"/>
      <c r="H78" s="46"/>
      <c r="I78" s="28" t="s">
        <v>35</v>
      </c>
      <c r="J78" s="5">
        <f t="shared" si="33"/>
        <v>1591831</v>
      </c>
      <c r="K78" s="5">
        <v>795096</v>
      </c>
      <c r="L78" s="5">
        <v>424375</v>
      </c>
      <c r="M78" s="5">
        <v>224750</v>
      </c>
      <c r="N78" s="5">
        <v>147610</v>
      </c>
      <c r="O78" s="5">
        <v>0</v>
      </c>
      <c r="P78" s="5">
        <v>0</v>
      </c>
      <c r="Q78" s="42"/>
      <c r="R78" s="42"/>
      <c r="S78" s="42"/>
      <c r="T78" s="42"/>
      <c r="U78" s="42"/>
      <c r="V78" s="42"/>
      <c r="W78" s="42"/>
      <c r="X78" s="42"/>
      <c r="Y78" s="42"/>
    </row>
    <row r="79" spans="1:25" ht="106.15" customHeight="1" x14ac:dyDescent="0.25">
      <c r="A79" s="43"/>
      <c r="B79" s="43"/>
      <c r="C79" s="43"/>
      <c r="D79" s="43"/>
      <c r="E79" s="43"/>
      <c r="F79" s="47"/>
      <c r="G79" s="47"/>
      <c r="H79" s="47"/>
      <c r="I79" s="28" t="s">
        <v>36</v>
      </c>
      <c r="J79" s="5">
        <f t="shared" si="33"/>
        <v>2260057.04</v>
      </c>
      <c r="K79" s="5">
        <v>795096</v>
      </c>
      <c r="L79" s="5">
        <v>424375</v>
      </c>
      <c r="M79" s="5">
        <v>224750</v>
      </c>
      <c r="N79" s="5">
        <v>147610</v>
      </c>
      <c r="O79" s="5">
        <f>485350-151236.98</f>
        <v>334113.02</v>
      </c>
      <c r="P79" s="5">
        <f>485350-151236.98</f>
        <v>334113.02</v>
      </c>
      <c r="Q79" s="43"/>
      <c r="R79" s="43"/>
      <c r="S79" s="43"/>
      <c r="T79" s="43"/>
      <c r="U79" s="43"/>
      <c r="V79" s="43"/>
      <c r="W79" s="43"/>
      <c r="X79" s="43"/>
      <c r="Y79" s="43"/>
    </row>
    <row r="80" spans="1:25" ht="25.9" customHeight="1" x14ac:dyDescent="0.25">
      <c r="A80" s="41" t="s">
        <v>89</v>
      </c>
      <c r="B80" s="41" t="s">
        <v>90</v>
      </c>
      <c r="C80" s="41">
        <v>2020</v>
      </c>
      <c r="D80" s="41">
        <v>2025</v>
      </c>
      <c r="E80" s="41" t="s">
        <v>31</v>
      </c>
      <c r="F80" s="45" t="s">
        <v>32</v>
      </c>
      <c r="G80" s="45" t="s">
        <v>32</v>
      </c>
      <c r="H80" s="45" t="s">
        <v>32</v>
      </c>
      <c r="I80" s="28" t="s">
        <v>33</v>
      </c>
      <c r="J80" s="5">
        <f t="shared" ref="J80:J99" si="34">SUM(K80:P80)</f>
        <v>150000</v>
      </c>
      <c r="K80" s="5">
        <f>K81+K82+K83</f>
        <v>0</v>
      </c>
      <c r="L80" s="5">
        <f t="shared" ref="L80:P80" si="35">L81+L82+L83</f>
        <v>50000</v>
      </c>
      <c r="M80" s="5">
        <f t="shared" si="35"/>
        <v>100000</v>
      </c>
      <c r="N80" s="5">
        <f t="shared" si="35"/>
        <v>0</v>
      </c>
      <c r="O80" s="5">
        <f t="shared" si="35"/>
        <v>0</v>
      </c>
      <c r="P80" s="5">
        <f t="shared" si="35"/>
        <v>0</v>
      </c>
      <c r="Q80" s="41" t="s">
        <v>91</v>
      </c>
      <c r="R80" s="31" t="s">
        <v>92</v>
      </c>
      <c r="S80" s="31">
        <v>30</v>
      </c>
      <c r="T80" s="31">
        <v>5</v>
      </c>
      <c r="U80" s="31">
        <v>5</v>
      </c>
      <c r="V80" s="31">
        <v>5</v>
      </c>
      <c r="W80" s="31">
        <v>5</v>
      </c>
      <c r="X80" s="31">
        <v>5</v>
      </c>
      <c r="Y80" s="31">
        <v>5</v>
      </c>
    </row>
    <row r="81" spans="1:25" ht="39" customHeight="1" x14ac:dyDescent="0.25">
      <c r="A81" s="42"/>
      <c r="B81" s="42"/>
      <c r="C81" s="42"/>
      <c r="D81" s="42"/>
      <c r="E81" s="42"/>
      <c r="F81" s="46"/>
      <c r="G81" s="46"/>
      <c r="H81" s="46"/>
      <c r="I81" s="28" t="s">
        <v>34</v>
      </c>
      <c r="J81" s="5">
        <f t="shared" si="34"/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42"/>
      <c r="R81" s="31"/>
      <c r="S81" s="31"/>
      <c r="T81" s="31"/>
      <c r="U81" s="31"/>
      <c r="V81" s="31"/>
      <c r="W81" s="31"/>
      <c r="X81" s="31"/>
      <c r="Y81" s="31"/>
    </row>
    <row r="82" spans="1:25" ht="34.9" customHeight="1" x14ac:dyDescent="0.25">
      <c r="A82" s="42"/>
      <c r="B82" s="42"/>
      <c r="C82" s="42"/>
      <c r="D82" s="42"/>
      <c r="E82" s="42"/>
      <c r="F82" s="46"/>
      <c r="G82" s="46"/>
      <c r="H82" s="46"/>
      <c r="I82" s="28" t="s">
        <v>35</v>
      </c>
      <c r="J82" s="5">
        <f t="shared" si="34"/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42"/>
      <c r="R82" s="31"/>
      <c r="S82" s="31"/>
      <c r="T82" s="31"/>
      <c r="U82" s="31"/>
      <c r="V82" s="31"/>
      <c r="W82" s="31"/>
      <c r="X82" s="31"/>
      <c r="Y82" s="31"/>
    </row>
    <row r="83" spans="1:25" ht="38.450000000000003" customHeight="1" x14ac:dyDescent="0.25">
      <c r="A83" s="43"/>
      <c r="B83" s="43"/>
      <c r="C83" s="43"/>
      <c r="D83" s="43"/>
      <c r="E83" s="43"/>
      <c r="F83" s="47"/>
      <c r="G83" s="47"/>
      <c r="H83" s="47"/>
      <c r="I83" s="28" t="s">
        <v>36</v>
      </c>
      <c r="J83" s="5">
        <f t="shared" si="34"/>
        <v>150000</v>
      </c>
      <c r="K83" s="5">
        <v>0</v>
      </c>
      <c r="L83" s="5">
        <v>50000</v>
      </c>
      <c r="M83" s="5">
        <v>100000</v>
      </c>
      <c r="N83" s="5">
        <v>0</v>
      </c>
      <c r="O83" s="5">
        <v>0</v>
      </c>
      <c r="P83" s="5">
        <v>0</v>
      </c>
      <c r="Q83" s="43"/>
      <c r="R83" s="31"/>
      <c r="S83" s="31"/>
      <c r="T83" s="31"/>
      <c r="U83" s="31"/>
      <c r="V83" s="31"/>
      <c r="W83" s="31"/>
      <c r="X83" s="31"/>
      <c r="Y83" s="31"/>
    </row>
    <row r="84" spans="1:25" ht="24" customHeight="1" x14ac:dyDescent="0.25">
      <c r="A84" s="45" t="s">
        <v>93</v>
      </c>
      <c r="B84" s="41" t="s">
        <v>94</v>
      </c>
      <c r="C84" s="22"/>
      <c r="D84" s="22"/>
      <c r="E84" s="22"/>
      <c r="F84" s="25"/>
      <c r="G84" s="25"/>
      <c r="H84" s="25"/>
      <c r="I84" s="28" t="s">
        <v>33</v>
      </c>
      <c r="J84" s="5">
        <f t="shared" si="34"/>
        <v>158000</v>
      </c>
      <c r="K84" s="5">
        <f>K85+K86+K87</f>
        <v>0</v>
      </c>
      <c r="L84" s="5">
        <f t="shared" ref="L84:P84" si="36">L85+L86+L87</f>
        <v>0</v>
      </c>
      <c r="M84" s="5">
        <f t="shared" si="36"/>
        <v>62000</v>
      </c>
      <c r="N84" s="5">
        <f t="shared" si="36"/>
        <v>96000</v>
      </c>
      <c r="O84" s="5">
        <f t="shared" si="36"/>
        <v>0</v>
      </c>
      <c r="P84" s="5">
        <f t="shared" si="36"/>
        <v>0</v>
      </c>
      <c r="Q84" s="41" t="s">
        <v>95</v>
      </c>
      <c r="R84" s="41" t="s">
        <v>42</v>
      </c>
      <c r="S84" s="41" t="s">
        <v>32</v>
      </c>
      <c r="T84" s="41">
        <v>7</v>
      </c>
      <c r="U84" s="41">
        <v>8</v>
      </c>
      <c r="V84" s="41">
        <v>9</v>
      </c>
      <c r="W84" s="41">
        <v>10</v>
      </c>
      <c r="X84" s="41">
        <v>11</v>
      </c>
      <c r="Y84" s="41">
        <v>11</v>
      </c>
    </row>
    <row r="85" spans="1:25" ht="37.9" customHeight="1" x14ac:dyDescent="0.25">
      <c r="A85" s="46"/>
      <c r="B85" s="42"/>
      <c r="C85" s="22"/>
      <c r="D85" s="22"/>
      <c r="E85" s="22"/>
      <c r="F85" s="25"/>
      <c r="G85" s="25"/>
      <c r="H85" s="25"/>
      <c r="I85" s="28" t="s">
        <v>34</v>
      </c>
      <c r="J85" s="5">
        <f t="shared" si="34"/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42"/>
      <c r="R85" s="42"/>
      <c r="S85" s="42"/>
      <c r="T85" s="42"/>
      <c r="U85" s="42"/>
      <c r="V85" s="42"/>
      <c r="W85" s="42"/>
      <c r="X85" s="42"/>
      <c r="Y85" s="42"/>
    </row>
    <row r="86" spans="1:25" ht="36" customHeight="1" x14ac:dyDescent="0.25">
      <c r="A86" s="46"/>
      <c r="B86" s="42"/>
      <c r="C86" s="22"/>
      <c r="D86" s="22"/>
      <c r="E86" s="22"/>
      <c r="F86" s="25"/>
      <c r="G86" s="25"/>
      <c r="H86" s="25"/>
      <c r="I86" s="28" t="s">
        <v>35</v>
      </c>
      <c r="J86" s="5">
        <f t="shared" si="34"/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42"/>
      <c r="R86" s="42"/>
      <c r="S86" s="42"/>
      <c r="T86" s="42"/>
      <c r="U86" s="42"/>
      <c r="V86" s="42"/>
      <c r="W86" s="42"/>
      <c r="X86" s="42"/>
      <c r="Y86" s="42"/>
    </row>
    <row r="87" spans="1:25" ht="34.9" customHeight="1" x14ac:dyDescent="0.25">
      <c r="A87" s="47"/>
      <c r="B87" s="43"/>
      <c r="C87" s="22"/>
      <c r="D87" s="22"/>
      <c r="E87" s="22"/>
      <c r="F87" s="25"/>
      <c r="G87" s="25"/>
      <c r="H87" s="25"/>
      <c r="I87" s="28" t="s">
        <v>36</v>
      </c>
      <c r="J87" s="5">
        <f t="shared" si="34"/>
        <v>158000</v>
      </c>
      <c r="K87" s="5">
        <v>0</v>
      </c>
      <c r="L87" s="5">
        <v>0</v>
      </c>
      <c r="M87" s="5">
        <v>62000</v>
      </c>
      <c r="N87" s="5">
        <v>96000</v>
      </c>
      <c r="O87" s="5">
        <v>0</v>
      </c>
      <c r="P87" s="5">
        <v>0</v>
      </c>
      <c r="Q87" s="43"/>
      <c r="R87" s="43"/>
      <c r="S87" s="43"/>
      <c r="T87" s="43"/>
      <c r="U87" s="43"/>
      <c r="V87" s="43"/>
      <c r="W87" s="43"/>
      <c r="X87" s="43"/>
      <c r="Y87" s="43"/>
    </row>
    <row r="88" spans="1:25" ht="22.15" customHeight="1" x14ac:dyDescent="0.25">
      <c r="A88" s="57" t="s">
        <v>96</v>
      </c>
      <c r="B88" s="31" t="s">
        <v>97</v>
      </c>
      <c r="C88" s="41">
        <v>2020</v>
      </c>
      <c r="D88" s="41">
        <v>2025</v>
      </c>
      <c r="E88" s="41" t="s">
        <v>31</v>
      </c>
      <c r="F88" s="45" t="s">
        <v>39</v>
      </c>
      <c r="G88" s="45" t="s">
        <v>50</v>
      </c>
      <c r="H88" s="45" t="s">
        <v>32</v>
      </c>
      <c r="I88" s="28" t="s">
        <v>33</v>
      </c>
      <c r="J88" s="5">
        <f t="shared" si="34"/>
        <v>136031386.76999998</v>
      </c>
      <c r="K88" s="5">
        <f>SUM(K89:K91)</f>
        <v>8357815.4100000001</v>
      </c>
      <c r="L88" s="5">
        <f t="shared" ref="L88:P88" si="37">SUM(L89:L91)</f>
        <v>19859153.049999997</v>
      </c>
      <c r="M88" s="5">
        <f t="shared" si="37"/>
        <v>25617818.949999999</v>
      </c>
      <c r="N88" s="5">
        <f t="shared" si="37"/>
        <v>27789390</v>
      </c>
      <c r="O88" s="5">
        <f t="shared" si="37"/>
        <v>27789390</v>
      </c>
      <c r="P88" s="5">
        <f t="shared" si="37"/>
        <v>26617819.359999999</v>
      </c>
      <c r="Q88" s="31" t="s">
        <v>98</v>
      </c>
      <c r="R88" s="31" t="s">
        <v>42</v>
      </c>
      <c r="S88" s="31" t="s">
        <v>32</v>
      </c>
      <c r="T88" s="31">
        <v>100</v>
      </c>
      <c r="U88" s="48">
        <v>100</v>
      </c>
      <c r="V88" s="48">
        <v>100</v>
      </c>
      <c r="W88" s="48">
        <v>100</v>
      </c>
      <c r="X88" s="31">
        <v>100</v>
      </c>
      <c r="Y88" s="31" t="s">
        <v>32</v>
      </c>
    </row>
    <row r="89" spans="1:25" ht="36.6" customHeight="1" x14ac:dyDescent="0.25">
      <c r="A89" s="31"/>
      <c r="B89" s="31"/>
      <c r="C89" s="42"/>
      <c r="D89" s="42"/>
      <c r="E89" s="42"/>
      <c r="F89" s="46"/>
      <c r="G89" s="46"/>
      <c r="H89" s="46"/>
      <c r="I89" s="28" t="s">
        <v>34</v>
      </c>
      <c r="J89" s="5">
        <f t="shared" si="34"/>
        <v>113653652.00999999</v>
      </c>
      <c r="K89" s="10">
        <v>6828335.1900000004</v>
      </c>
      <c r="L89" s="5">
        <v>16224928.039999999</v>
      </c>
      <c r="M89" s="5">
        <v>21659865.920000002</v>
      </c>
      <c r="N89" s="5">
        <v>23495929.239999998</v>
      </c>
      <c r="O89" s="5">
        <v>23495929.239999998</v>
      </c>
      <c r="P89" s="5">
        <v>21948664.379999999</v>
      </c>
      <c r="Q89" s="31"/>
      <c r="R89" s="31"/>
      <c r="S89" s="31"/>
      <c r="T89" s="31"/>
      <c r="U89" s="48"/>
      <c r="V89" s="48"/>
      <c r="W89" s="48"/>
      <c r="X89" s="31"/>
      <c r="Y89" s="31"/>
    </row>
    <row r="90" spans="1:25" ht="34.9" customHeight="1" x14ac:dyDescent="0.25">
      <c r="A90" s="31"/>
      <c r="B90" s="31"/>
      <c r="C90" s="42"/>
      <c r="D90" s="42"/>
      <c r="E90" s="42"/>
      <c r="F90" s="46"/>
      <c r="G90" s="46"/>
      <c r="H90" s="46"/>
      <c r="I90" s="28" t="s">
        <v>35</v>
      </c>
      <c r="J90" s="5">
        <f t="shared" si="34"/>
        <v>15517586.890000001</v>
      </c>
      <c r="K90" s="10">
        <v>1111589.45</v>
      </c>
      <c r="L90" s="5">
        <v>2641267.36</v>
      </c>
      <c r="M90" s="5">
        <v>2677062.08</v>
      </c>
      <c r="N90" s="5">
        <v>2903991.26</v>
      </c>
      <c r="O90" s="5">
        <v>2903991.2600000016</v>
      </c>
      <c r="P90" s="5">
        <v>3279685.4800000004</v>
      </c>
      <c r="Q90" s="31"/>
      <c r="R90" s="31"/>
      <c r="S90" s="31"/>
      <c r="T90" s="31"/>
      <c r="U90" s="48"/>
      <c r="V90" s="48"/>
      <c r="W90" s="48"/>
      <c r="X90" s="31"/>
      <c r="Y90" s="31"/>
    </row>
    <row r="91" spans="1:25" ht="50.45" customHeight="1" x14ac:dyDescent="0.25">
      <c r="A91" s="31"/>
      <c r="B91" s="31"/>
      <c r="C91" s="43"/>
      <c r="D91" s="43"/>
      <c r="E91" s="43"/>
      <c r="F91" s="47"/>
      <c r="G91" s="47"/>
      <c r="H91" s="47"/>
      <c r="I91" s="28" t="s">
        <v>36</v>
      </c>
      <c r="J91" s="5">
        <f t="shared" si="34"/>
        <v>6860147.8700000001</v>
      </c>
      <c r="K91" s="10">
        <v>417890.77</v>
      </c>
      <c r="L91" s="5">
        <v>992957.65</v>
      </c>
      <c r="M91" s="5">
        <v>1280890.95</v>
      </c>
      <c r="N91" s="5">
        <v>1389469.5</v>
      </c>
      <c r="O91" s="5">
        <v>1389469.5</v>
      </c>
      <c r="P91" s="5">
        <v>1389469.5</v>
      </c>
      <c r="Q91" s="31"/>
      <c r="R91" s="31"/>
      <c r="S91" s="31"/>
      <c r="T91" s="31"/>
      <c r="U91" s="48"/>
      <c r="V91" s="48"/>
      <c r="W91" s="48"/>
      <c r="X91" s="31"/>
      <c r="Y91" s="31"/>
    </row>
    <row r="92" spans="1:25" ht="27" customHeight="1" x14ac:dyDescent="0.25">
      <c r="A92" s="31" t="s">
        <v>99</v>
      </c>
      <c r="B92" s="31" t="s">
        <v>100</v>
      </c>
      <c r="C92" s="31">
        <v>2020</v>
      </c>
      <c r="D92" s="31">
        <v>2025</v>
      </c>
      <c r="E92" s="31" t="s">
        <v>31</v>
      </c>
      <c r="F92" s="58" t="s">
        <v>39</v>
      </c>
      <c r="G92" s="58" t="s">
        <v>50</v>
      </c>
      <c r="H92" s="58" t="s">
        <v>32</v>
      </c>
      <c r="I92" s="28" t="s">
        <v>33</v>
      </c>
      <c r="J92" s="5">
        <f>SUM(K92:P92)</f>
        <v>121251354</v>
      </c>
      <c r="K92" s="5">
        <f>K93+K94+K95</f>
        <v>7696122</v>
      </c>
      <c r="L92" s="5">
        <f t="shared" ref="L92:P92" si="38">L93+L94+L95</f>
        <v>21920472</v>
      </c>
      <c r="M92" s="5">
        <f t="shared" si="38"/>
        <v>23178204</v>
      </c>
      <c r="N92" s="5">
        <f t="shared" si="38"/>
        <v>22818852</v>
      </c>
      <c r="O92" s="5">
        <f t="shared" si="38"/>
        <v>22818852</v>
      </c>
      <c r="P92" s="5">
        <f t="shared" si="38"/>
        <v>22818852</v>
      </c>
      <c r="Q92" s="41" t="s">
        <v>101</v>
      </c>
      <c r="R92" s="31" t="s">
        <v>42</v>
      </c>
      <c r="S92" s="41" t="s">
        <v>32</v>
      </c>
      <c r="T92" s="41">
        <v>100</v>
      </c>
      <c r="U92" s="51">
        <v>100</v>
      </c>
      <c r="V92" s="51">
        <v>100</v>
      </c>
      <c r="W92" s="51">
        <v>100</v>
      </c>
      <c r="X92" s="51">
        <v>100</v>
      </c>
      <c r="Y92" s="41">
        <v>0</v>
      </c>
    </row>
    <row r="93" spans="1:25" ht="36.6" customHeight="1" x14ac:dyDescent="0.25">
      <c r="A93" s="31"/>
      <c r="B93" s="31"/>
      <c r="C93" s="31"/>
      <c r="D93" s="31"/>
      <c r="E93" s="31"/>
      <c r="F93" s="58"/>
      <c r="G93" s="58"/>
      <c r="H93" s="58"/>
      <c r="I93" s="28" t="s">
        <v>34</v>
      </c>
      <c r="J93" s="5">
        <f t="shared" si="34"/>
        <v>121251354</v>
      </c>
      <c r="K93" s="5">
        <v>7696122</v>
      </c>
      <c r="L93" s="5">
        <v>21920472</v>
      </c>
      <c r="M93" s="5">
        <v>23178204</v>
      </c>
      <c r="N93" s="5">
        <v>22818852</v>
      </c>
      <c r="O93" s="5">
        <v>22818852</v>
      </c>
      <c r="P93" s="5">
        <v>22818852</v>
      </c>
      <c r="Q93" s="42"/>
      <c r="R93" s="31"/>
      <c r="S93" s="42"/>
      <c r="T93" s="42"/>
      <c r="U93" s="52"/>
      <c r="V93" s="52"/>
      <c r="W93" s="52"/>
      <c r="X93" s="52"/>
      <c r="Y93" s="42"/>
    </row>
    <row r="94" spans="1:25" ht="34.9" customHeight="1" x14ac:dyDescent="0.25">
      <c r="A94" s="31"/>
      <c r="B94" s="31"/>
      <c r="C94" s="31"/>
      <c r="D94" s="31"/>
      <c r="E94" s="31"/>
      <c r="F94" s="58"/>
      <c r="G94" s="58"/>
      <c r="H94" s="58"/>
      <c r="I94" s="28" t="s">
        <v>35</v>
      </c>
      <c r="J94" s="5">
        <f t="shared" si="34"/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42"/>
      <c r="R94" s="31"/>
      <c r="S94" s="42"/>
      <c r="T94" s="42"/>
      <c r="U94" s="52"/>
      <c r="V94" s="52"/>
      <c r="W94" s="52"/>
      <c r="X94" s="52"/>
      <c r="Y94" s="42"/>
    </row>
    <row r="95" spans="1:25" ht="58.9" customHeight="1" x14ac:dyDescent="0.25">
      <c r="A95" s="31"/>
      <c r="B95" s="31"/>
      <c r="C95" s="31"/>
      <c r="D95" s="31"/>
      <c r="E95" s="31"/>
      <c r="F95" s="58"/>
      <c r="G95" s="58"/>
      <c r="H95" s="58"/>
      <c r="I95" s="28" t="s">
        <v>36</v>
      </c>
      <c r="J95" s="5">
        <f t="shared" si="34"/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43"/>
      <c r="R95" s="31"/>
      <c r="S95" s="43"/>
      <c r="T95" s="43"/>
      <c r="U95" s="53"/>
      <c r="V95" s="53"/>
      <c r="W95" s="53"/>
      <c r="X95" s="53"/>
      <c r="Y95" s="43"/>
    </row>
    <row r="96" spans="1:25" ht="23.45" customHeight="1" x14ac:dyDescent="0.25">
      <c r="A96" s="31" t="s">
        <v>102</v>
      </c>
      <c r="B96" s="31" t="s">
        <v>103</v>
      </c>
      <c r="C96" s="31">
        <v>2020</v>
      </c>
      <c r="D96" s="31">
        <v>2025</v>
      </c>
      <c r="E96" s="31" t="s">
        <v>31</v>
      </c>
      <c r="F96" s="58" t="s">
        <v>39</v>
      </c>
      <c r="G96" s="58" t="s">
        <v>50</v>
      </c>
      <c r="H96" s="58" t="s">
        <v>32</v>
      </c>
      <c r="I96" s="28" t="s">
        <v>33</v>
      </c>
      <c r="J96" s="5">
        <f t="shared" si="34"/>
        <v>15629861.34</v>
      </c>
      <c r="K96" s="5">
        <f>K97+K98+K99</f>
        <v>564320.76</v>
      </c>
      <c r="L96" s="5">
        <f t="shared" ref="L96:P96" si="39">L97+L98+L99</f>
        <v>2281267.66</v>
      </c>
      <c r="M96" s="5">
        <f t="shared" si="39"/>
        <v>2775522.92</v>
      </c>
      <c r="N96" s="5">
        <f t="shared" si="39"/>
        <v>3336250</v>
      </c>
      <c r="O96" s="5">
        <f t="shared" si="39"/>
        <v>3336250</v>
      </c>
      <c r="P96" s="5">
        <f t="shared" si="39"/>
        <v>3336250</v>
      </c>
      <c r="Q96" s="31" t="s">
        <v>104</v>
      </c>
      <c r="R96" s="31" t="s">
        <v>42</v>
      </c>
      <c r="S96" s="41" t="s">
        <v>32</v>
      </c>
      <c r="T96" s="41">
        <v>100</v>
      </c>
      <c r="U96" s="51">
        <v>100</v>
      </c>
      <c r="V96" s="51">
        <v>100</v>
      </c>
      <c r="W96" s="51">
        <v>100</v>
      </c>
      <c r="X96" s="51">
        <v>100</v>
      </c>
      <c r="Y96" s="41">
        <v>0</v>
      </c>
    </row>
    <row r="97" spans="1:25" ht="44.45" customHeight="1" x14ac:dyDescent="0.25">
      <c r="A97" s="31"/>
      <c r="B97" s="31"/>
      <c r="C97" s="31"/>
      <c r="D97" s="31"/>
      <c r="E97" s="31"/>
      <c r="F97" s="58"/>
      <c r="G97" s="58"/>
      <c r="H97" s="58"/>
      <c r="I97" s="28" t="s">
        <v>34</v>
      </c>
      <c r="J97" s="5">
        <f t="shared" si="34"/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31"/>
      <c r="R97" s="31"/>
      <c r="S97" s="42"/>
      <c r="T97" s="42"/>
      <c r="U97" s="52"/>
      <c r="V97" s="52"/>
      <c r="W97" s="52"/>
      <c r="X97" s="52"/>
      <c r="Y97" s="42"/>
    </row>
    <row r="98" spans="1:25" ht="32.450000000000003" customHeight="1" x14ac:dyDescent="0.25">
      <c r="A98" s="31"/>
      <c r="B98" s="31"/>
      <c r="C98" s="31"/>
      <c r="D98" s="31"/>
      <c r="E98" s="31"/>
      <c r="F98" s="58"/>
      <c r="G98" s="58"/>
      <c r="H98" s="58"/>
      <c r="I98" s="28" t="s">
        <v>35</v>
      </c>
      <c r="J98" s="5">
        <f t="shared" si="34"/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31"/>
      <c r="R98" s="31"/>
      <c r="S98" s="42"/>
      <c r="T98" s="42"/>
      <c r="U98" s="52"/>
      <c r="V98" s="52"/>
      <c r="W98" s="52"/>
      <c r="X98" s="52"/>
      <c r="Y98" s="42"/>
    </row>
    <row r="99" spans="1:25" ht="56.45" customHeight="1" x14ac:dyDescent="0.25">
      <c r="A99" s="31"/>
      <c r="B99" s="31"/>
      <c r="C99" s="31"/>
      <c r="D99" s="31"/>
      <c r="E99" s="31"/>
      <c r="F99" s="58"/>
      <c r="G99" s="58"/>
      <c r="H99" s="58"/>
      <c r="I99" s="28" t="s">
        <v>36</v>
      </c>
      <c r="J99" s="5">
        <f t="shared" si="34"/>
        <v>15629861.34</v>
      </c>
      <c r="K99" s="5">
        <v>564320.76</v>
      </c>
      <c r="L99" s="5">
        <v>2281267.66</v>
      </c>
      <c r="M99" s="5">
        <v>2775522.92</v>
      </c>
      <c r="N99" s="5">
        <v>3336250</v>
      </c>
      <c r="O99" s="5">
        <v>3336250</v>
      </c>
      <c r="P99" s="5">
        <v>3336250</v>
      </c>
      <c r="Q99" s="31"/>
      <c r="R99" s="31"/>
      <c r="S99" s="43"/>
      <c r="T99" s="43"/>
      <c r="U99" s="53"/>
      <c r="V99" s="53"/>
      <c r="W99" s="53"/>
      <c r="X99" s="53"/>
      <c r="Y99" s="43"/>
    </row>
    <row r="100" spans="1:25" ht="18" customHeight="1" x14ac:dyDescent="0.25">
      <c r="A100" s="34" t="s">
        <v>105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6"/>
    </row>
    <row r="101" spans="1:25" ht="27" customHeight="1" x14ac:dyDescent="0.25">
      <c r="A101" s="59" t="s">
        <v>106</v>
      </c>
      <c r="B101" s="41" t="s">
        <v>107</v>
      </c>
      <c r="C101" s="41">
        <v>2020</v>
      </c>
      <c r="D101" s="41">
        <v>2025</v>
      </c>
      <c r="E101" s="41" t="s">
        <v>31</v>
      </c>
      <c r="F101" s="45" t="s">
        <v>32</v>
      </c>
      <c r="G101" s="45" t="s">
        <v>32</v>
      </c>
      <c r="H101" s="45" t="s">
        <v>32</v>
      </c>
      <c r="I101" s="28" t="s">
        <v>33</v>
      </c>
      <c r="J101" s="5">
        <f>SUM(K101:P101)</f>
        <v>0</v>
      </c>
      <c r="K101" s="5">
        <f>K102+K103+K104</f>
        <v>0</v>
      </c>
      <c r="L101" s="5">
        <f t="shared" ref="L101:P101" si="40">L102+L103+L104</f>
        <v>0</v>
      </c>
      <c r="M101" s="5">
        <f t="shared" si="40"/>
        <v>0</v>
      </c>
      <c r="N101" s="5">
        <f t="shared" si="40"/>
        <v>0</v>
      </c>
      <c r="O101" s="5">
        <f t="shared" si="40"/>
        <v>0</v>
      </c>
      <c r="P101" s="5">
        <f t="shared" si="40"/>
        <v>0</v>
      </c>
      <c r="Q101" s="41" t="s">
        <v>32</v>
      </c>
      <c r="R101" s="41" t="s">
        <v>32</v>
      </c>
      <c r="S101" s="41" t="s">
        <v>32</v>
      </c>
      <c r="T101" s="41" t="s">
        <v>32</v>
      </c>
      <c r="U101" s="41" t="s">
        <v>32</v>
      </c>
      <c r="V101" s="41" t="s">
        <v>32</v>
      </c>
      <c r="W101" s="41" t="s">
        <v>32</v>
      </c>
      <c r="X101" s="41" t="s">
        <v>32</v>
      </c>
      <c r="Y101" s="41" t="s">
        <v>32</v>
      </c>
    </row>
    <row r="102" spans="1:25" ht="40.15" customHeight="1" x14ac:dyDescent="0.25">
      <c r="A102" s="60"/>
      <c r="B102" s="42"/>
      <c r="C102" s="42"/>
      <c r="D102" s="42"/>
      <c r="E102" s="42"/>
      <c r="F102" s="46"/>
      <c r="G102" s="46"/>
      <c r="H102" s="46"/>
      <c r="I102" s="28" t="s">
        <v>34</v>
      </c>
      <c r="J102" s="5">
        <f t="shared" ref="J102:J124" si="41">SUM(K102:P102)</f>
        <v>0</v>
      </c>
      <c r="K102" s="5">
        <f>K106+K114+K118</f>
        <v>0</v>
      </c>
      <c r="L102" s="5">
        <f t="shared" ref="L102:P104" si="42">L106+L114+L118</f>
        <v>0</v>
      </c>
      <c r="M102" s="5">
        <f t="shared" si="42"/>
        <v>0</v>
      </c>
      <c r="N102" s="5">
        <f t="shared" si="42"/>
        <v>0</v>
      </c>
      <c r="O102" s="5">
        <f t="shared" si="42"/>
        <v>0</v>
      </c>
      <c r="P102" s="5">
        <f t="shared" si="42"/>
        <v>0</v>
      </c>
      <c r="Q102" s="42"/>
      <c r="R102" s="42"/>
      <c r="S102" s="42"/>
      <c r="T102" s="42"/>
      <c r="U102" s="42"/>
      <c r="V102" s="42"/>
      <c r="W102" s="42"/>
      <c r="X102" s="42"/>
      <c r="Y102" s="42"/>
    </row>
    <row r="103" spans="1:25" ht="43.9" customHeight="1" x14ac:dyDescent="0.25">
      <c r="A103" s="60"/>
      <c r="B103" s="42"/>
      <c r="C103" s="42"/>
      <c r="D103" s="42"/>
      <c r="E103" s="42"/>
      <c r="F103" s="46"/>
      <c r="G103" s="46"/>
      <c r="H103" s="46"/>
      <c r="I103" s="28" t="s">
        <v>35</v>
      </c>
      <c r="J103" s="5">
        <f t="shared" si="41"/>
        <v>0</v>
      </c>
      <c r="K103" s="5">
        <f>K107+K115+K119</f>
        <v>0</v>
      </c>
      <c r="L103" s="5">
        <f t="shared" si="42"/>
        <v>0</v>
      </c>
      <c r="M103" s="5">
        <f t="shared" si="42"/>
        <v>0</v>
      </c>
      <c r="N103" s="5">
        <f t="shared" si="42"/>
        <v>0</v>
      </c>
      <c r="O103" s="5">
        <f t="shared" si="42"/>
        <v>0</v>
      </c>
      <c r="P103" s="5">
        <f t="shared" si="42"/>
        <v>0</v>
      </c>
      <c r="Q103" s="42"/>
      <c r="R103" s="42"/>
      <c r="S103" s="42"/>
      <c r="T103" s="42"/>
      <c r="U103" s="42"/>
      <c r="V103" s="42"/>
      <c r="W103" s="42"/>
      <c r="X103" s="42"/>
      <c r="Y103" s="42"/>
    </row>
    <row r="104" spans="1:25" ht="43.9" customHeight="1" x14ac:dyDescent="0.25">
      <c r="A104" s="43"/>
      <c r="B104" s="43"/>
      <c r="C104" s="43"/>
      <c r="D104" s="43"/>
      <c r="E104" s="43"/>
      <c r="F104" s="47"/>
      <c r="G104" s="47"/>
      <c r="H104" s="47"/>
      <c r="I104" s="28" t="s">
        <v>36</v>
      </c>
      <c r="J104" s="5">
        <f t="shared" si="41"/>
        <v>0</v>
      </c>
      <c r="K104" s="5">
        <f>K108+K116+K120</f>
        <v>0</v>
      </c>
      <c r="L104" s="5">
        <f t="shared" si="42"/>
        <v>0</v>
      </c>
      <c r="M104" s="5">
        <f t="shared" si="42"/>
        <v>0</v>
      </c>
      <c r="N104" s="5">
        <f t="shared" si="42"/>
        <v>0</v>
      </c>
      <c r="O104" s="5">
        <f t="shared" si="42"/>
        <v>0</v>
      </c>
      <c r="P104" s="5">
        <f t="shared" si="42"/>
        <v>0</v>
      </c>
      <c r="Q104" s="43"/>
      <c r="R104" s="43"/>
      <c r="S104" s="43"/>
      <c r="T104" s="43"/>
      <c r="U104" s="43"/>
      <c r="V104" s="43"/>
      <c r="W104" s="43"/>
      <c r="X104" s="43"/>
      <c r="Y104" s="43"/>
    </row>
    <row r="105" spans="1:25" ht="21" customHeight="1" x14ac:dyDescent="0.25">
      <c r="A105" s="59" t="s">
        <v>108</v>
      </c>
      <c r="B105" s="41" t="s">
        <v>109</v>
      </c>
      <c r="C105" s="41">
        <v>2020</v>
      </c>
      <c r="D105" s="41">
        <v>2025</v>
      </c>
      <c r="E105" s="41" t="s">
        <v>31</v>
      </c>
      <c r="F105" s="45" t="s">
        <v>32</v>
      </c>
      <c r="G105" s="45" t="s">
        <v>32</v>
      </c>
      <c r="H105" s="41" t="s">
        <v>32</v>
      </c>
      <c r="I105" s="6" t="s">
        <v>33</v>
      </c>
      <c r="J105" s="5">
        <f t="shared" si="41"/>
        <v>0</v>
      </c>
      <c r="K105" s="5">
        <f>K106+K107+K108</f>
        <v>0</v>
      </c>
      <c r="L105" s="5">
        <f t="shared" ref="L105:P105" si="43">L106+L107+L108</f>
        <v>0</v>
      </c>
      <c r="M105" s="5">
        <f t="shared" si="43"/>
        <v>0</v>
      </c>
      <c r="N105" s="5">
        <f t="shared" si="43"/>
        <v>0</v>
      </c>
      <c r="O105" s="5">
        <f t="shared" si="43"/>
        <v>0</v>
      </c>
      <c r="P105" s="5">
        <f t="shared" si="43"/>
        <v>0</v>
      </c>
      <c r="Q105" s="41" t="s">
        <v>110</v>
      </c>
      <c r="R105" s="41" t="s">
        <v>42</v>
      </c>
      <c r="S105" s="41" t="s">
        <v>32</v>
      </c>
      <c r="T105" s="41">
        <v>95.3</v>
      </c>
      <c r="U105" s="51">
        <v>90.6</v>
      </c>
      <c r="V105" s="51">
        <v>91</v>
      </c>
      <c r="W105" s="51">
        <v>91</v>
      </c>
      <c r="X105" s="51">
        <v>95</v>
      </c>
      <c r="Y105" s="51">
        <v>95</v>
      </c>
    </row>
    <row r="106" spans="1:25" ht="40.9" customHeight="1" x14ac:dyDescent="0.25">
      <c r="A106" s="60"/>
      <c r="B106" s="42"/>
      <c r="C106" s="42"/>
      <c r="D106" s="42"/>
      <c r="E106" s="42"/>
      <c r="F106" s="46"/>
      <c r="G106" s="46"/>
      <c r="H106" s="42"/>
      <c r="I106" s="6" t="s">
        <v>34</v>
      </c>
      <c r="J106" s="5">
        <f t="shared" si="41"/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42"/>
      <c r="R106" s="42"/>
      <c r="S106" s="42"/>
      <c r="T106" s="42"/>
      <c r="U106" s="52"/>
      <c r="V106" s="52"/>
      <c r="W106" s="52"/>
      <c r="X106" s="52"/>
      <c r="Y106" s="52"/>
    </row>
    <row r="107" spans="1:25" ht="45" customHeight="1" x14ac:dyDescent="0.25">
      <c r="A107" s="60"/>
      <c r="B107" s="42"/>
      <c r="C107" s="42"/>
      <c r="D107" s="42"/>
      <c r="E107" s="42"/>
      <c r="F107" s="46"/>
      <c r="G107" s="46"/>
      <c r="H107" s="42"/>
      <c r="I107" s="6" t="s">
        <v>35</v>
      </c>
      <c r="J107" s="5">
        <f t="shared" si="41"/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42"/>
      <c r="R107" s="42"/>
      <c r="S107" s="42"/>
      <c r="T107" s="42"/>
      <c r="U107" s="52"/>
      <c r="V107" s="52"/>
      <c r="W107" s="52"/>
      <c r="X107" s="52"/>
      <c r="Y107" s="52"/>
    </row>
    <row r="108" spans="1:25" ht="48.6" customHeight="1" x14ac:dyDescent="0.25">
      <c r="A108" s="43"/>
      <c r="B108" s="43"/>
      <c r="C108" s="43"/>
      <c r="D108" s="43"/>
      <c r="E108" s="43"/>
      <c r="F108" s="47"/>
      <c r="G108" s="47"/>
      <c r="H108" s="43"/>
      <c r="I108" s="28" t="s">
        <v>36</v>
      </c>
      <c r="J108" s="5">
        <f t="shared" si="41"/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43"/>
      <c r="R108" s="43"/>
      <c r="S108" s="43"/>
      <c r="T108" s="43"/>
      <c r="U108" s="53"/>
      <c r="V108" s="53"/>
      <c r="W108" s="53"/>
      <c r="X108" s="53"/>
      <c r="Y108" s="53"/>
    </row>
    <row r="109" spans="1:25" ht="22.15" customHeight="1" x14ac:dyDescent="0.25">
      <c r="A109" s="51" t="s">
        <v>111</v>
      </c>
      <c r="B109" s="41" t="s">
        <v>112</v>
      </c>
      <c r="C109" s="51">
        <v>2020</v>
      </c>
      <c r="D109" s="51">
        <v>2025</v>
      </c>
      <c r="E109" s="51" t="s">
        <v>31</v>
      </c>
      <c r="F109" s="61" t="s">
        <v>32</v>
      </c>
      <c r="G109" s="61" t="s">
        <v>32</v>
      </c>
      <c r="H109" s="51" t="s">
        <v>32</v>
      </c>
      <c r="I109" s="28" t="s">
        <v>33</v>
      </c>
      <c r="J109" s="5">
        <f t="shared" si="41"/>
        <v>0</v>
      </c>
      <c r="K109" s="5">
        <f>K110+K111+K112</f>
        <v>0</v>
      </c>
      <c r="L109" s="5">
        <f t="shared" ref="L109:P109" si="44">L110+L111+L112</f>
        <v>0</v>
      </c>
      <c r="M109" s="5">
        <f t="shared" si="44"/>
        <v>0</v>
      </c>
      <c r="N109" s="5">
        <f t="shared" si="44"/>
        <v>0</v>
      </c>
      <c r="O109" s="5">
        <f t="shared" si="44"/>
        <v>0</v>
      </c>
      <c r="P109" s="5">
        <f t="shared" si="44"/>
        <v>0</v>
      </c>
      <c r="Q109" s="41" t="s">
        <v>32</v>
      </c>
      <c r="R109" s="41" t="s">
        <v>32</v>
      </c>
      <c r="S109" s="41" t="s">
        <v>32</v>
      </c>
      <c r="T109" s="41" t="s">
        <v>32</v>
      </c>
      <c r="U109" s="41" t="s">
        <v>32</v>
      </c>
      <c r="V109" s="41" t="s">
        <v>32</v>
      </c>
      <c r="W109" s="41" t="s">
        <v>32</v>
      </c>
      <c r="X109" s="41" t="s">
        <v>32</v>
      </c>
      <c r="Y109" s="41" t="s">
        <v>32</v>
      </c>
    </row>
    <row r="110" spans="1:25" ht="41.45" customHeight="1" x14ac:dyDescent="0.25">
      <c r="A110" s="52"/>
      <c r="B110" s="42"/>
      <c r="C110" s="52"/>
      <c r="D110" s="52"/>
      <c r="E110" s="52"/>
      <c r="F110" s="62"/>
      <c r="G110" s="62"/>
      <c r="H110" s="52"/>
      <c r="I110" s="28" t="s">
        <v>34</v>
      </c>
      <c r="J110" s="5">
        <f t="shared" si="41"/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42"/>
      <c r="R110" s="42"/>
      <c r="S110" s="42"/>
      <c r="T110" s="42"/>
      <c r="U110" s="42"/>
      <c r="V110" s="42"/>
      <c r="W110" s="42"/>
      <c r="X110" s="42"/>
      <c r="Y110" s="42"/>
    </row>
    <row r="111" spans="1:25" ht="34.9" customHeight="1" x14ac:dyDescent="0.25">
      <c r="A111" s="52"/>
      <c r="B111" s="42"/>
      <c r="C111" s="52"/>
      <c r="D111" s="52"/>
      <c r="E111" s="52"/>
      <c r="F111" s="62"/>
      <c r="G111" s="62"/>
      <c r="H111" s="52"/>
      <c r="I111" s="28" t="s">
        <v>35</v>
      </c>
      <c r="J111" s="5">
        <f t="shared" si="41"/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42"/>
      <c r="R111" s="42"/>
      <c r="S111" s="42"/>
      <c r="T111" s="42"/>
      <c r="U111" s="42"/>
      <c r="V111" s="42"/>
      <c r="W111" s="42"/>
      <c r="X111" s="42"/>
      <c r="Y111" s="42"/>
    </row>
    <row r="112" spans="1:25" ht="40.15" customHeight="1" x14ac:dyDescent="0.25">
      <c r="A112" s="53"/>
      <c r="B112" s="43"/>
      <c r="C112" s="53"/>
      <c r="D112" s="53"/>
      <c r="E112" s="53"/>
      <c r="F112" s="63"/>
      <c r="G112" s="63"/>
      <c r="H112" s="53"/>
      <c r="I112" s="28" t="s">
        <v>36</v>
      </c>
      <c r="J112" s="5">
        <f t="shared" si="41"/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43"/>
      <c r="R112" s="43"/>
      <c r="S112" s="43"/>
      <c r="T112" s="43"/>
      <c r="U112" s="43"/>
      <c r="V112" s="43"/>
      <c r="W112" s="43"/>
      <c r="X112" s="43"/>
      <c r="Y112" s="43"/>
    </row>
    <row r="113" spans="1:25" ht="24.6" customHeight="1" x14ac:dyDescent="0.25">
      <c r="A113" s="61" t="s">
        <v>113</v>
      </c>
      <c r="B113" s="41" t="s">
        <v>114</v>
      </c>
      <c r="C113" s="51">
        <v>2020</v>
      </c>
      <c r="D113" s="51">
        <v>2025</v>
      </c>
      <c r="E113" s="51" t="s">
        <v>31</v>
      </c>
      <c r="F113" s="61" t="s">
        <v>32</v>
      </c>
      <c r="G113" s="61" t="s">
        <v>32</v>
      </c>
      <c r="H113" s="61" t="s">
        <v>32</v>
      </c>
      <c r="I113" s="11" t="s">
        <v>33</v>
      </c>
      <c r="J113" s="5">
        <f t="shared" si="41"/>
        <v>0</v>
      </c>
      <c r="K113" s="5">
        <f>K114+K115+K116</f>
        <v>0</v>
      </c>
      <c r="L113" s="5">
        <f t="shared" ref="L113:P113" si="45">L114+L115+L116</f>
        <v>0</v>
      </c>
      <c r="M113" s="5">
        <f t="shared" si="45"/>
        <v>0</v>
      </c>
      <c r="N113" s="5">
        <f t="shared" si="45"/>
        <v>0</v>
      </c>
      <c r="O113" s="5">
        <f t="shared" si="45"/>
        <v>0</v>
      </c>
      <c r="P113" s="5">
        <f t="shared" si="45"/>
        <v>0</v>
      </c>
      <c r="Q113" s="41" t="s">
        <v>115</v>
      </c>
      <c r="R113" s="41" t="s">
        <v>42</v>
      </c>
      <c r="S113" s="41">
        <v>50</v>
      </c>
      <c r="T113" s="41" t="s">
        <v>32</v>
      </c>
      <c r="U113" s="41" t="s">
        <v>32</v>
      </c>
      <c r="V113" s="41" t="s">
        <v>32</v>
      </c>
      <c r="W113" s="41" t="s">
        <v>32</v>
      </c>
      <c r="X113" s="41" t="s">
        <v>32</v>
      </c>
      <c r="Y113" s="41">
        <v>50</v>
      </c>
    </row>
    <row r="114" spans="1:25" ht="31.5" x14ac:dyDescent="0.25">
      <c r="A114" s="62"/>
      <c r="B114" s="42"/>
      <c r="C114" s="52"/>
      <c r="D114" s="52"/>
      <c r="E114" s="52"/>
      <c r="F114" s="62"/>
      <c r="G114" s="62"/>
      <c r="H114" s="62"/>
      <c r="I114" s="12" t="s">
        <v>34</v>
      </c>
      <c r="J114" s="5">
        <f t="shared" si="41"/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42"/>
      <c r="R114" s="42"/>
      <c r="S114" s="42"/>
      <c r="T114" s="42"/>
      <c r="U114" s="42"/>
      <c r="V114" s="42"/>
      <c r="W114" s="42"/>
      <c r="X114" s="42"/>
      <c r="Y114" s="42"/>
    </row>
    <row r="115" spans="1:25" ht="31.5" x14ac:dyDescent="0.25">
      <c r="A115" s="62"/>
      <c r="B115" s="42"/>
      <c r="C115" s="52"/>
      <c r="D115" s="52"/>
      <c r="E115" s="52"/>
      <c r="F115" s="62"/>
      <c r="G115" s="62"/>
      <c r="H115" s="62"/>
      <c r="I115" s="12" t="s">
        <v>35</v>
      </c>
      <c r="J115" s="5">
        <f t="shared" si="41"/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42"/>
      <c r="R115" s="42"/>
      <c r="S115" s="42"/>
      <c r="T115" s="42"/>
      <c r="U115" s="42"/>
      <c r="V115" s="42"/>
      <c r="W115" s="42"/>
      <c r="X115" s="42"/>
      <c r="Y115" s="42"/>
    </row>
    <row r="116" spans="1:25" ht="31.5" x14ac:dyDescent="0.25">
      <c r="A116" s="63"/>
      <c r="B116" s="43"/>
      <c r="C116" s="53"/>
      <c r="D116" s="53"/>
      <c r="E116" s="53"/>
      <c r="F116" s="63"/>
      <c r="G116" s="63"/>
      <c r="H116" s="63"/>
      <c r="I116" s="12" t="s">
        <v>36</v>
      </c>
      <c r="J116" s="5">
        <f t="shared" si="41"/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42"/>
      <c r="R116" s="42"/>
      <c r="S116" s="42"/>
      <c r="T116" s="42"/>
      <c r="U116" s="42"/>
      <c r="V116" s="42"/>
      <c r="W116" s="42"/>
      <c r="X116" s="42"/>
      <c r="Y116" s="42"/>
    </row>
    <row r="117" spans="1:25" x14ac:dyDescent="0.25">
      <c r="A117" s="65" t="s">
        <v>116</v>
      </c>
      <c r="B117" s="31" t="s">
        <v>117</v>
      </c>
      <c r="C117" s="48">
        <v>2020</v>
      </c>
      <c r="D117" s="48">
        <v>2025</v>
      </c>
      <c r="E117" s="48" t="s">
        <v>31</v>
      </c>
      <c r="F117" s="64" t="s">
        <v>32</v>
      </c>
      <c r="G117" s="64" t="s">
        <v>32</v>
      </c>
      <c r="H117" s="64" t="s">
        <v>32</v>
      </c>
      <c r="I117" s="12" t="s">
        <v>33</v>
      </c>
      <c r="J117" s="5">
        <f t="shared" si="41"/>
        <v>0</v>
      </c>
      <c r="K117" s="5">
        <f>K118+K119+K120</f>
        <v>0</v>
      </c>
      <c r="L117" s="5">
        <f t="shared" ref="L117:P117" si="46">L118+L119+L120</f>
        <v>0</v>
      </c>
      <c r="M117" s="5">
        <f t="shared" si="46"/>
        <v>0</v>
      </c>
      <c r="N117" s="5">
        <f t="shared" si="46"/>
        <v>0</v>
      </c>
      <c r="O117" s="5">
        <f t="shared" si="46"/>
        <v>0</v>
      </c>
      <c r="P117" s="5">
        <f t="shared" si="46"/>
        <v>0</v>
      </c>
      <c r="Q117" s="42"/>
      <c r="R117" s="42"/>
      <c r="S117" s="42"/>
      <c r="T117" s="42"/>
      <c r="U117" s="42"/>
      <c r="V117" s="42"/>
      <c r="W117" s="42"/>
      <c r="X117" s="42"/>
      <c r="Y117" s="42"/>
    </row>
    <row r="118" spans="1:25" ht="31.5" x14ac:dyDescent="0.25">
      <c r="A118" s="66"/>
      <c r="B118" s="31"/>
      <c r="C118" s="48"/>
      <c r="D118" s="48"/>
      <c r="E118" s="48"/>
      <c r="F118" s="64"/>
      <c r="G118" s="64"/>
      <c r="H118" s="64"/>
      <c r="I118" s="12" t="s">
        <v>34</v>
      </c>
      <c r="J118" s="5">
        <f t="shared" si="41"/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42"/>
      <c r="R118" s="42"/>
      <c r="S118" s="42"/>
      <c r="T118" s="42"/>
      <c r="U118" s="42"/>
      <c r="V118" s="42"/>
      <c r="W118" s="42"/>
      <c r="X118" s="42"/>
      <c r="Y118" s="42"/>
    </row>
    <row r="119" spans="1:25" ht="31.5" x14ac:dyDescent="0.25">
      <c r="A119" s="66"/>
      <c r="B119" s="31"/>
      <c r="C119" s="48"/>
      <c r="D119" s="48"/>
      <c r="E119" s="48"/>
      <c r="F119" s="64"/>
      <c r="G119" s="64"/>
      <c r="H119" s="64"/>
      <c r="I119" s="12" t="s">
        <v>35</v>
      </c>
      <c r="J119" s="5">
        <f t="shared" si="41"/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42"/>
      <c r="R119" s="42"/>
      <c r="S119" s="42"/>
      <c r="T119" s="42"/>
      <c r="U119" s="42"/>
      <c r="V119" s="42"/>
      <c r="W119" s="42"/>
      <c r="X119" s="42"/>
      <c r="Y119" s="42"/>
    </row>
    <row r="120" spans="1:25" ht="31.5" x14ac:dyDescent="0.25">
      <c r="A120" s="67"/>
      <c r="B120" s="31"/>
      <c r="C120" s="48"/>
      <c r="D120" s="48"/>
      <c r="E120" s="48"/>
      <c r="F120" s="64"/>
      <c r="G120" s="64"/>
      <c r="H120" s="64"/>
      <c r="I120" s="12" t="s">
        <v>36</v>
      </c>
      <c r="J120" s="5">
        <f t="shared" si="41"/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43"/>
      <c r="R120" s="43"/>
      <c r="S120" s="43"/>
      <c r="T120" s="43"/>
      <c r="U120" s="43"/>
      <c r="V120" s="43"/>
      <c r="W120" s="43"/>
      <c r="X120" s="43"/>
      <c r="Y120" s="43"/>
    </row>
    <row r="121" spans="1:25" x14ac:dyDescent="0.25">
      <c r="A121" s="64" t="s">
        <v>118</v>
      </c>
      <c r="B121" s="31" t="s">
        <v>119</v>
      </c>
      <c r="C121" s="48">
        <v>2020</v>
      </c>
      <c r="D121" s="48">
        <v>2025</v>
      </c>
      <c r="E121" s="48" t="s">
        <v>31</v>
      </c>
      <c r="F121" s="64" t="s">
        <v>32</v>
      </c>
      <c r="G121" s="64" t="s">
        <v>32</v>
      </c>
      <c r="H121" s="64" t="s">
        <v>32</v>
      </c>
      <c r="I121" s="12" t="s">
        <v>33</v>
      </c>
      <c r="J121" s="5">
        <f t="shared" si="41"/>
        <v>0</v>
      </c>
      <c r="K121" s="5">
        <f>K122+K123+K124</f>
        <v>0</v>
      </c>
      <c r="L121" s="5">
        <f t="shared" ref="L121:P121" si="47">L122+L123+L124</f>
        <v>0</v>
      </c>
      <c r="M121" s="5">
        <f t="shared" si="47"/>
        <v>0</v>
      </c>
      <c r="N121" s="5">
        <f t="shared" si="47"/>
        <v>0</v>
      </c>
      <c r="O121" s="5">
        <f t="shared" si="47"/>
        <v>0</v>
      </c>
      <c r="P121" s="5">
        <f t="shared" si="47"/>
        <v>0</v>
      </c>
      <c r="Q121" s="41" t="s">
        <v>32</v>
      </c>
      <c r="R121" s="41" t="s">
        <v>32</v>
      </c>
      <c r="S121" s="41" t="s">
        <v>32</v>
      </c>
      <c r="T121" s="41" t="s">
        <v>32</v>
      </c>
      <c r="U121" s="41" t="s">
        <v>32</v>
      </c>
      <c r="V121" s="41" t="s">
        <v>32</v>
      </c>
      <c r="W121" s="41" t="s">
        <v>32</v>
      </c>
      <c r="X121" s="41" t="s">
        <v>32</v>
      </c>
      <c r="Y121" s="41" t="s">
        <v>32</v>
      </c>
    </row>
    <row r="122" spans="1:25" ht="31.5" x14ac:dyDescent="0.25">
      <c r="A122" s="64"/>
      <c r="B122" s="31"/>
      <c r="C122" s="48"/>
      <c r="D122" s="48"/>
      <c r="E122" s="48"/>
      <c r="F122" s="64"/>
      <c r="G122" s="64"/>
      <c r="H122" s="64"/>
      <c r="I122" s="12" t="s">
        <v>34</v>
      </c>
      <c r="J122" s="5">
        <f t="shared" si="41"/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42"/>
      <c r="R122" s="42"/>
      <c r="S122" s="42"/>
      <c r="T122" s="42"/>
      <c r="U122" s="42"/>
      <c r="V122" s="42"/>
      <c r="W122" s="42"/>
      <c r="X122" s="42"/>
      <c r="Y122" s="42"/>
    </row>
    <row r="123" spans="1:25" ht="31.5" x14ac:dyDescent="0.25">
      <c r="A123" s="64"/>
      <c r="B123" s="31"/>
      <c r="C123" s="48"/>
      <c r="D123" s="48"/>
      <c r="E123" s="48"/>
      <c r="F123" s="64"/>
      <c r="G123" s="64"/>
      <c r="H123" s="64"/>
      <c r="I123" s="12" t="s">
        <v>35</v>
      </c>
      <c r="J123" s="5">
        <f t="shared" si="41"/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42"/>
      <c r="R123" s="42"/>
      <c r="S123" s="42"/>
      <c r="T123" s="42"/>
      <c r="U123" s="42"/>
      <c r="V123" s="42"/>
      <c r="W123" s="42"/>
      <c r="X123" s="42"/>
      <c r="Y123" s="42"/>
    </row>
    <row r="124" spans="1:25" ht="43.9" customHeight="1" x14ac:dyDescent="0.25">
      <c r="A124" s="64"/>
      <c r="B124" s="31"/>
      <c r="C124" s="48"/>
      <c r="D124" s="48"/>
      <c r="E124" s="48"/>
      <c r="F124" s="64"/>
      <c r="G124" s="64"/>
      <c r="H124" s="64"/>
      <c r="I124" s="12" t="s">
        <v>36</v>
      </c>
      <c r="J124" s="5">
        <f t="shared" si="41"/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43"/>
      <c r="R124" s="43"/>
      <c r="S124" s="43"/>
      <c r="T124" s="43"/>
      <c r="U124" s="43"/>
      <c r="V124" s="43"/>
      <c r="W124" s="43"/>
      <c r="X124" s="43"/>
      <c r="Y124" s="43"/>
    </row>
    <row r="125" spans="1:25" ht="15" x14ac:dyDescent="0.25">
      <c r="A125" s="34" t="s">
        <v>120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6"/>
    </row>
    <row r="126" spans="1:25" ht="31.15" customHeight="1" x14ac:dyDescent="0.25">
      <c r="A126" s="51" t="s">
        <v>121</v>
      </c>
      <c r="B126" s="41" t="s">
        <v>122</v>
      </c>
      <c r="C126" s="41">
        <v>2020</v>
      </c>
      <c r="D126" s="41">
        <v>2025</v>
      </c>
      <c r="E126" s="41" t="s">
        <v>31</v>
      </c>
      <c r="F126" s="45" t="s">
        <v>32</v>
      </c>
      <c r="G126" s="45" t="s">
        <v>32</v>
      </c>
      <c r="H126" s="45" t="s">
        <v>32</v>
      </c>
      <c r="I126" s="11" t="s">
        <v>33</v>
      </c>
      <c r="J126" s="5">
        <f>SUM(K126:P126)</f>
        <v>1856392.8</v>
      </c>
      <c r="K126" s="5">
        <f>K127+K128+K129</f>
        <v>179362.7</v>
      </c>
      <c r="L126" s="5">
        <f t="shared" ref="L126:P126" si="48">L127+L128+L129</f>
        <v>264639.2</v>
      </c>
      <c r="M126" s="5">
        <f t="shared" si="48"/>
        <v>448640.9</v>
      </c>
      <c r="N126" s="5">
        <f t="shared" si="48"/>
        <v>657750</v>
      </c>
      <c r="O126" s="5">
        <f t="shared" si="48"/>
        <v>153000</v>
      </c>
      <c r="P126" s="5">
        <f t="shared" si="48"/>
        <v>153000</v>
      </c>
      <c r="Q126" s="31" t="s">
        <v>32</v>
      </c>
      <c r="R126" s="31" t="s">
        <v>32</v>
      </c>
      <c r="S126" s="31" t="s">
        <v>32</v>
      </c>
      <c r="T126" s="31" t="s">
        <v>32</v>
      </c>
      <c r="U126" s="31" t="s">
        <v>32</v>
      </c>
      <c r="V126" s="31" t="s">
        <v>32</v>
      </c>
      <c r="W126" s="31" t="s">
        <v>32</v>
      </c>
      <c r="X126" s="31" t="s">
        <v>32</v>
      </c>
      <c r="Y126" s="31" t="s">
        <v>32</v>
      </c>
    </row>
    <row r="127" spans="1:25" ht="31.5" x14ac:dyDescent="0.25">
      <c r="A127" s="52"/>
      <c r="B127" s="42"/>
      <c r="C127" s="42"/>
      <c r="D127" s="42"/>
      <c r="E127" s="42"/>
      <c r="F127" s="46"/>
      <c r="G127" s="46"/>
      <c r="H127" s="46"/>
      <c r="I127" s="12" t="s">
        <v>34</v>
      </c>
      <c r="J127" s="5">
        <f t="shared" ref="J127:J137" si="49">SUM(K127:P127)</f>
        <v>0</v>
      </c>
      <c r="K127" s="5">
        <f>K131+K135</f>
        <v>0</v>
      </c>
      <c r="L127" s="5">
        <f t="shared" ref="L127:P129" si="50">L131+L135</f>
        <v>0</v>
      </c>
      <c r="M127" s="5">
        <f t="shared" si="50"/>
        <v>0</v>
      </c>
      <c r="N127" s="5">
        <f t="shared" si="50"/>
        <v>0</v>
      </c>
      <c r="O127" s="5">
        <f t="shared" si="50"/>
        <v>0</v>
      </c>
      <c r="P127" s="5">
        <f t="shared" si="50"/>
        <v>0</v>
      </c>
      <c r="Q127" s="31"/>
      <c r="R127" s="31"/>
      <c r="S127" s="31"/>
      <c r="T127" s="31"/>
      <c r="U127" s="31"/>
      <c r="V127" s="31"/>
      <c r="W127" s="31"/>
      <c r="X127" s="31"/>
      <c r="Y127" s="31"/>
    </row>
    <row r="128" spans="1:25" ht="31.5" x14ac:dyDescent="0.25">
      <c r="A128" s="52"/>
      <c r="B128" s="42"/>
      <c r="C128" s="42"/>
      <c r="D128" s="42"/>
      <c r="E128" s="42"/>
      <c r="F128" s="46"/>
      <c r="G128" s="46"/>
      <c r="H128" s="46"/>
      <c r="I128" s="12" t="s">
        <v>35</v>
      </c>
      <c r="J128" s="5">
        <f t="shared" si="49"/>
        <v>0</v>
      </c>
      <c r="K128" s="5">
        <f>K132+K136</f>
        <v>0</v>
      </c>
      <c r="L128" s="5">
        <f t="shared" si="50"/>
        <v>0</v>
      </c>
      <c r="M128" s="5">
        <f t="shared" si="50"/>
        <v>0</v>
      </c>
      <c r="N128" s="5">
        <f t="shared" si="50"/>
        <v>0</v>
      </c>
      <c r="O128" s="5">
        <f t="shared" si="50"/>
        <v>0</v>
      </c>
      <c r="P128" s="5">
        <f t="shared" si="50"/>
        <v>0</v>
      </c>
      <c r="Q128" s="31"/>
      <c r="R128" s="31"/>
      <c r="S128" s="31"/>
      <c r="T128" s="31"/>
      <c r="U128" s="31"/>
      <c r="V128" s="31"/>
      <c r="W128" s="31"/>
      <c r="X128" s="31"/>
      <c r="Y128" s="31"/>
    </row>
    <row r="129" spans="1:25" ht="42.6" customHeight="1" x14ac:dyDescent="0.25">
      <c r="A129" s="53"/>
      <c r="B129" s="43"/>
      <c r="C129" s="43"/>
      <c r="D129" s="43"/>
      <c r="E129" s="43"/>
      <c r="F129" s="47"/>
      <c r="G129" s="47"/>
      <c r="H129" s="47"/>
      <c r="I129" s="12" t="s">
        <v>36</v>
      </c>
      <c r="J129" s="5">
        <f t="shared" si="49"/>
        <v>1856392.8</v>
      </c>
      <c r="K129" s="5">
        <f>K133+K137</f>
        <v>179362.7</v>
      </c>
      <c r="L129" s="5">
        <f t="shared" si="50"/>
        <v>264639.2</v>
      </c>
      <c r="M129" s="5">
        <f t="shared" si="50"/>
        <v>448640.9</v>
      </c>
      <c r="N129" s="5">
        <f t="shared" si="50"/>
        <v>657750</v>
      </c>
      <c r="O129" s="5">
        <f t="shared" si="50"/>
        <v>153000</v>
      </c>
      <c r="P129" s="5">
        <f t="shared" si="50"/>
        <v>153000</v>
      </c>
      <c r="Q129" s="31"/>
      <c r="R129" s="31"/>
      <c r="S129" s="31"/>
      <c r="T129" s="31"/>
      <c r="U129" s="31"/>
      <c r="V129" s="31"/>
      <c r="W129" s="31"/>
      <c r="X129" s="31"/>
      <c r="Y129" s="31"/>
    </row>
    <row r="130" spans="1:25" ht="30" customHeight="1" x14ac:dyDescent="0.25">
      <c r="A130" s="51" t="s">
        <v>123</v>
      </c>
      <c r="B130" s="41" t="s">
        <v>124</v>
      </c>
      <c r="C130" s="41">
        <v>2020</v>
      </c>
      <c r="D130" s="41">
        <v>2025</v>
      </c>
      <c r="E130" s="41" t="s">
        <v>31</v>
      </c>
      <c r="F130" s="45" t="s">
        <v>39</v>
      </c>
      <c r="G130" s="45" t="s">
        <v>40</v>
      </c>
      <c r="H130" s="45" t="s">
        <v>32</v>
      </c>
      <c r="I130" s="27" t="s">
        <v>33</v>
      </c>
      <c r="J130" s="5">
        <f t="shared" si="49"/>
        <v>1343892.8</v>
      </c>
      <c r="K130" s="5">
        <f>K131+K132+K133</f>
        <v>69362.7</v>
      </c>
      <c r="L130" s="5">
        <f t="shared" ref="L130:P130" si="51">L131+L132+L133</f>
        <v>162139.20000000001</v>
      </c>
      <c r="M130" s="5">
        <f t="shared" si="51"/>
        <v>373640.9</v>
      </c>
      <c r="N130" s="5">
        <f t="shared" si="51"/>
        <v>582750</v>
      </c>
      <c r="O130" s="5">
        <f t="shared" si="51"/>
        <v>78000</v>
      </c>
      <c r="P130" s="5">
        <f t="shared" si="51"/>
        <v>78000</v>
      </c>
      <c r="Q130" s="31" t="s">
        <v>125</v>
      </c>
      <c r="R130" s="31" t="s">
        <v>42</v>
      </c>
      <c r="S130" s="31" t="s">
        <v>32</v>
      </c>
      <c r="T130" s="31">
        <v>50</v>
      </c>
      <c r="U130" s="48">
        <v>82</v>
      </c>
      <c r="V130" s="48">
        <v>82.5</v>
      </c>
      <c r="W130" s="48">
        <v>83</v>
      </c>
      <c r="X130" s="48">
        <v>83.5</v>
      </c>
      <c r="Y130" s="48">
        <v>84</v>
      </c>
    </row>
    <row r="131" spans="1:25" ht="30" x14ac:dyDescent="0.25">
      <c r="A131" s="52"/>
      <c r="B131" s="42"/>
      <c r="C131" s="42"/>
      <c r="D131" s="42"/>
      <c r="E131" s="42"/>
      <c r="F131" s="46"/>
      <c r="G131" s="46"/>
      <c r="H131" s="46"/>
      <c r="I131" s="27" t="s">
        <v>34</v>
      </c>
      <c r="J131" s="5">
        <f t="shared" si="49"/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31"/>
      <c r="R131" s="31"/>
      <c r="S131" s="31"/>
      <c r="T131" s="31"/>
      <c r="U131" s="48"/>
      <c r="V131" s="48"/>
      <c r="W131" s="48"/>
      <c r="X131" s="48"/>
      <c r="Y131" s="48"/>
    </row>
    <row r="132" spans="1:25" ht="32.450000000000003" customHeight="1" x14ac:dyDescent="0.25">
      <c r="A132" s="52"/>
      <c r="B132" s="42"/>
      <c r="C132" s="42"/>
      <c r="D132" s="42"/>
      <c r="E132" s="42"/>
      <c r="F132" s="46"/>
      <c r="G132" s="46"/>
      <c r="H132" s="46"/>
      <c r="I132" s="27" t="s">
        <v>35</v>
      </c>
      <c r="J132" s="5">
        <f t="shared" si="49"/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31"/>
      <c r="R132" s="31"/>
      <c r="S132" s="31"/>
      <c r="T132" s="31"/>
      <c r="U132" s="48"/>
      <c r="V132" s="48"/>
      <c r="W132" s="48"/>
      <c r="X132" s="48"/>
      <c r="Y132" s="48"/>
    </row>
    <row r="133" spans="1:25" ht="45" customHeight="1" x14ac:dyDescent="0.25">
      <c r="A133" s="53"/>
      <c r="B133" s="43"/>
      <c r="C133" s="43"/>
      <c r="D133" s="43"/>
      <c r="E133" s="43"/>
      <c r="F133" s="47"/>
      <c r="G133" s="47"/>
      <c r="H133" s="47"/>
      <c r="I133" s="28" t="s">
        <v>36</v>
      </c>
      <c r="J133" s="5">
        <f t="shared" si="49"/>
        <v>1343892.8</v>
      </c>
      <c r="K133" s="5">
        <v>69362.7</v>
      </c>
      <c r="L133" s="5">
        <v>162139.20000000001</v>
      </c>
      <c r="M133" s="5">
        <v>373640.9</v>
      </c>
      <c r="N133" s="5">
        <v>582750</v>
      </c>
      <c r="O133" s="5">
        <v>78000</v>
      </c>
      <c r="P133" s="5">
        <v>78000</v>
      </c>
      <c r="Q133" s="31"/>
      <c r="R133" s="31"/>
      <c r="S133" s="31"/>
      <c r="T133" s="31"/>
      <c r="U133" s="48"/>
      <c r="V133" s="48"/>
      <c r="W133" s="48"/>
      <c r="X133" s="48"/>
      <c r="Y133" s="48"/>
    </row>
    <row r="134" spans="1:25" ht="27.6" customHeight="1" x14ac:dyDescent="0.25">
      <c r="A134" s="51" t="s">
        <v>126</v>
      </c>
      <c r="B134" s="41" t="s">
        <v>127</v>
      </c>
      <c r="C134" s="41">
        <v>2020</v>
      </c>
      <c r="D134" s="41">
        <v>2025</v>
      </c>
      <c r="E134" s="41" t="s">
        <v>31</v>
      </c>
      <c r="F134" s="45" t="s">
        <v>39</v>
      </c>
      <c r="G134" s="45" t="s">
        <v>50</v>
      </c>
      <c r="H134" s="45" t="s">
        <v>32</v>
      </c>
      <c r="I134" s="28" t="s">
        <v>33</v>
      </c>
      <c r="J134" s="5">
        <f t="shared" si="49"/>
        <v>512500</v>
      </c>
      <c r="K134" s="5">
        <f>K135+K136+K137</f>
        <v>110000</v>
      </c>
      <c r="L134" s="5">
        <f t="shared" ref="L134:P134" si="52">L135+L136+L137</f>
        <v>102500</v>
      </c>
      <c r="M134" s="5">
        <f t="shared" si="52"/>
        <v>75000</v>
      </c>
      <c r="N134" s="5">
        <f t="shared" si="52"/>
        <v>75000</v>
      </c>
      <c r="O134" s="5">
        <f t="shared" si="52"/>
        <v>75000</v>
      </c>
      <c r="P134" s="5">
        <f t="shared" si="52"/>
        <v>75000</v>
      </c>
      <c r="Q134" s="31" t="s">
        <v>128</v>
      </c>
      <c r="R134" s="31" t="s">
        <v>42</v>
      </c>
      <c r="S134" s="31" t="s">
        <v>32</v>
      </c>
      <c r="T134" s="31">
        <v>100</v>
      </c>
      <c r="U134" s="31">
        <v>100</v>
      </c>
      <c r="V134" s="31">
        <v>100</v>
      </c>
      <c r="W134" s="31">
        <v>100</v>
      </c>
      <c r="X134" s="31">
        <v>100</v>
      </c>
      <c r="Y134" s="31">
        <v>100</v>
      </c>
    </row>
    <row r="135" spans="1:25" ht="36.6" customHeight="1" x14ac:dyDescent="0.25">
      <c r="A135" s="52"/>
      <c r="B135" s="42"/>
      <c r="C135" s="42"/>
      <c r="D135" s="42"/>
      <c r="E135" s="42"/>
      <c r="F135" s="46"/>
      <c r="G135" s="46"/>
      <c r="H135" s="46"/>
      <c r="I135" s="28" t="s">
        <v>34</v>
      </c>
      <c r="J135" s="5">
        <f t="shared" si="49"/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31"/>
      <c r="R135" s="31"/>
      <c r="S135" s="31"/>
      <c r="T135" s="31"/>
      <c r="U135" s="31"/>
      <c r="V135" s="31"/>
      <c r="W135" s="31"/>
      <c r="X135" s="31"/>
      <c r="Y135" s="31"/>
    </row>
    <row r="136" spans="1:25" ht="40.9" customHeight="1" x14ac:dyDescent="0.25">
      <c r="A136" s="52"/>
      <c r="B136" s="42"/>
      <c r="C136" s="42"/>
      <c r="D136" s="42"/>
      <c r="E136" s="42"/>
      <c r="F136" s="46"/>
      <c r="G136" s="46"/>
      <c r="H136" s="46"/>
      <c r="I136" s="28" t="s">
        <v>35</v>
      </c>
      <c r="J136" s="5">
        <f t="shared" si="49"/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31"/>
      <c r="R136" s="31"/>
      <c r="S136" s="31"/>
      <c r="T136" s="31"/>
      <c r="U136" s="31"/>
      <c r="V136" s="31"/>
      <c r="W136" s="31"/>
      <c r="X136" s="31"/>
      <c r="Y136" s="31"/>
    </row>
    <row r="137" spans="1:25" ht="43.9" customHeight="1" x14ac:dyDescent="0.25">
      <c r="A137" s="53"/>
      <c r="B137" s="43"/>
      <c r="C137" s="43"/>
      <c r="D137" s="43"/>
      <c r="E137" s="43"/>
      <c r="F137" s="47"/>
      <c r="G137" s="47"/>
      <c r="H137" s="47"/>
      <c r="I137" s="28" t="s">
        <v>36</v>
      </c>
      <c r="J137" s="5">
        <f t="shared" si="49"/>
        <v>512500</v>
      </c>
      <c r="K137" s="5">
        <v>110000</v>
      </c>
      <c r="L137" s="5">
        <v>102500</v>
      </c>
      <c r="M137" s="5">
        <v>75000</v>
      </c>
      <c r="N137" s="5">
        <v>75000</v>
      </c>
      <c r="O137" s="5">
        <v>75000</v>
      </c>
      <c r="P137" s="5">
        <v>75000</v>
      </c>
      <c r="Q137" s="31"/>
      <c r="R137" s="31"/>
      <c r="S137" s="31"/>
      <c r="T137" s="31"/>
      <c r="U137" s="31"/>
      <c r="V137" s="31"/>
      <c r="W137" s="31"/>
      <c r="X137" s="31"/>
      <c r="Y137" s="31"/>
    </row>
    <row r="138" spans="1:25" x14ac:dyDescent="0.25">
      <c r="A138" s="68" t="s">
        <v>129</v>
      </c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70"/>
    </row>
    <row r="139" spans="1:25" ht="31.15" customHeight="1" x14ac:dyDescent="0.25">
      <c r="A139" s="51" t="s">
        <v>130</v>
      </c>
      <c r="B139" s="41" t="s">
        <v>131</v>
      </c>
      <c r="C139" s="41">
        <v>2020</v>
      </c>
      <c r="D139" s="41">
        <v>2025</v>
      </c>
      <c r="E139" s="41" t="s">
        <v>31</v>
      </c>
      <c r="F139" s="45" t="s">
        <v>32</v>
      </c>
      <c r="G139" s="45" t="s">
        <v>32</v>
      </c>
      <c r="H139" s="45" t="s">
        <v>32</v>
      </c>
      <c r="I139" s="28" t="s">
        <v>33</v>
      </c>
      <c r="J139" s="5">
        <f>SUM(K139:P139)</f>
        <v>34710036.799999997</v>
      </c>
      <c r="K139" s="5">
        <f>K140+K141+K142</f>
        <v>4654035.84</v>
      </c>
      <c r="L139" s="5">
        <f t="shared" ref="L139:P139" si="53">L140+L141+L142</f>
        <v>5598832.5899999999</v>
      </c>
      <c r="M139" s="5">
        <f t="shared" si="53"/>
        <v>5862061.7800000003</v>
      </c>
      <c r="N139" s="5">
        <f t="shared" si="53"/>
        <v>6640560.5899999999</v>
      </c>
      <c r="O139" s="5">
        <f t="shared" si="53"/>
        <v>5977273</v>
      </c>
      <c r="P139" s="5">
        <f t="shared" si="53"/>
        <v>5977273</v>
      </c>
      <c r="Q139" s="31" t="s">
        <v>32</v>
      </c>
      <c r="R139" s="44" t="s">
        <v>32</v>
      </c>
      <c r="S139" s="44" t="s">
        <v>32</v>
      </c>
      <c r="T139" s="44" t="s">
        <v>32</v>
      </c>
      <c r="U139" s="44" t="s">
        <v>32</v>
      </c>
      <c r="V139" s="44" t="s">
        <v>32</v>
      </c>
      <c r="W139" s="44" t="s">
        <v>32</v>
      </c>
      <c r="X139" s="44" t="s">
        <v>32</v>
      </c>
      <c r="Y139" s="44" t="s">
        <v>32</v>
      </c>
    </row>
    <row r="140" spans="1:25" ht="35.450000000000003" customHeight="1" x14ac:dyDescent="0.25">
      <c r="A140" s="52"/>
      <c r="B140" s="42"/>
      <c r="C140" s="42"/>
      <c r="D140" s="42"/>
      <c r="E140" s="42"/>
      <c r="F140" s="46"/>
      <c r="G140" s="46"/>
      <c r="H140" s="46"/>
      <c r="I140" s="28" t="s">
        <v>34</v>
      </c>
      <c r="J140" s="5">
        <f t="shared" ref="J140:J158" si="54">SUM(K140:P140)</f>
        <v>0</v>
      </c>
      <c r="K140" s="5">
        <f>K144+K148+K152+K156</f>
        <v>0</v>
      </c>
      <c r="L140" s="5">
        <f t="shared" ref="L140:P142" si="55">L144+L148+L152+L156+L160</f>
        <v>0</v>
      </c>
      <c r="M140" s="5">
        <f t="shared" si="55"/>
        <v>0</v>
      </c>
      <c r="N140" s="5">
        <f t="shared" si="55"/>
        <v>0</v>
      </c>
      <c r="O140" s="5">
        <f t="shared" si="55"/>
        <v>0</v>
      </c>
      <c r="P140" s="5">
        <f t="shared" si="55"/>
        <v>0</v>
      </c>
      <c r="Q140" s="31"/>
      <c r="R140" s="44"/>
      <c r="S140" s="44"/>
      <c r="T140" s="44"/>
      <c r="U140" s="44"/>
      <c r="V140" s="44"/>
      <c r="W140" s="44"/>
      <c r="X140" s="44"/>
      <c r="Y140" s="44"/>
    </row>
    <row r="141" spans="1:25" ht="32.450000000000003" customHeight="1" x14ac:dyDescent="0.25">
      <c r="A141" s="52"/>
      <c r="B141" s="42"/>
      <c r="C141" s="42"/>
      <c r="D141" s="42"/>
      <c r="E141" s="42"/>
      <c r="F141" s="46"/>
      <c r="G141" s="46"/>
      <c r="H141" s="46"/>
      <c r="I141" s="28" t="s">
        <v>35</v>
      </c>
      <c r="J141" s="5">
        <f t="shared" si="54"/>
        <v>0</v>
      </c>
      <c r="K141" s="5">
        <f>K145+K149+K153+K157</f>
        <v>0</v>
      </c>
      <c r="L141" s="5">
        <f t="shared" si="55"/>
        <v>0</v>
      </c>
      <c r="M141" s="5">
        <f t="shared" si="55"/>
        <v>0</v>
      </c>
      <c r="N141" s="5">
        <f t="shared" si="55"/>
        <v>0</v>
      </c>
      <c r="O141" s="5">
        <f t="shared" si="55"/>
        <v>0</v>
      </c>
      <c r="P141" s="5">
        <f t="shared" si="55"/>
        <v>0</v>
      </c>
      <c r="Q141" s="31"/>
      <c r="R141" s="44"/>
      <c r="S141" s="44"/>
      <c r="T141" s="44"/>
      <c r="U141" s="44"/>
      <c r="V141" s="44"/>
      <c r="W141" s="44"/>
      <c r="X141" s="44"/>
      <c r="Y141" s="44"/>
    </row>
    <row r="142" spans="1:25" ht="41.45" customHeight="1" x14ac:dyDescent="0.25">
      <c r="A142" s="53"/>
      <c r="B142" s="43"/>
      <c r="C142" s="43"/>
      <c r="D142" s="43"/>
      <c r="E142" s="43"/>
      <c r="F142" s="47"/>
      <c r="G142" s="47"/>
      <c r="H142" s="47"/>
      <c r="I142" s="28" t="s">
        <v>36</v>
      </c>
      <c r="J142" s="5">
        <f t="shared" si="54"/>
        <v>34710036.799999997</v>
      </c>
      <c r="K142" s="5">
        <f>K146+K150+K154+K158</f>
        <v>4654035.84</v>
      </c>
      <c r="L142" s="5">
        <f>L146+L150+L154+L158+L162</f>
        <v>5598832.5899999999</v>
      </c>
      <c r="M142" s="5">
        <f>M146+M150+M154+M158+M162</f>
        <v>5862061.7800000003</v>
      </c>
      <c r="N142" s="5">
        <f t="shared" si="55"/>
        <v>6640560.5899999999</v>
      </c>
      <c r="O142" s="5">
        <f t="shared" si="55"/>
        <v>5977273</v>
      </c>
      <c r="P142" s="5">
        <f t="shared" si="55"/>
        <v>5977273</v>
      </c>
      <c r="Q142" s="31"/>
      <c r="R142" s="44"/>
      <c r="S142" s="44"/>
      <c r="T142" s="44"/>
      <c r="U142" s="44"/>
      <c r="V142" s="44"/>
      <c r="W142" s="44"/>
      <c r="X142" s="44"/>
      <c r="Y142" s="44"/>
    </row>
    <row r="143" spans="1:25" ht="28.15" customHeight="1" x14ac:dyDescent="0.25">
      <c r="A143" s="51" t="s">
        <v>132</v>
      </c>
      <c r="B143" s="41" t="s">
        <v>133</v>
      </c>
      <c r="C143" s="41">
        <v>2020</v>
      </c>
      <c r="D143" s="41">
        <v>2025</v>
      </c>
      <c r="E143" s="41" t="s">
        <v>31</v>
      </c>
      <c r="F143" s="45" t="s">
        <v>39</v>
      </c>
      <c r="G143" s="45" t="s">
        <v>59</v>
      </c>
      <c r="H143" s="45" t="s">
        <v>32</v>
      </c>
      <c r="I143" s="28" t="s">
        <v>33</v>
      </c>
      <c r="J143" s="5">
        <f t="shared" si="54"/>
        <v>33253391.800000001</v>
      </c>
      <c r="K143" s="5">
        <f>K144+K145+K146</f>
        <v>4541535.84</v>
      </c>
      <c r="L143" s="5">
        <f t="shared" ref="L143:P143" si="56">L144+L145+L146</f>
        <v>5364513.59</v>
      </c>
      <c r="M143" s="5">
        <f t="shared" si="56"/>
        <v>5590120.7800000003</v>
      </c>
      <c r="N143" s="5">
        <f t="shared" si="56"/>
        <v>6316615.5899999999</v>
      </c>
      <c r="O143" s="5">
        <f t="shared" si="56"/>
        <v>5720303</v>
      </c>
      <c r="P143" s="5">
        <f t="shared" si="56"/>
        <v>5720303</v>
      </c>
      <c r="Q143" s="44" t="s">
        <v>32</v>
      </c>
      <c r="R143" s="44" t="s">
        <v>32</v>
      </c>
      <c r="S143" s="44" t="s">
        <v>32</v>
      </c>
      <c r="T143" s="44" t="s">
        <v>32</v>
      </c>
      <c r="U143" s="44" t="s">
        <v>32</v>
      </c>
      <c r="V143" s="44" t="s">
        <v>32</v>
      </c>
      <c r="W143" s="44" t="s">
        <v>32</v>
      </c>
      <c r="X143" s="44" t="s">
        <v>32</v>
      </c>
      <c r="Y143" s="44" t="s">
        <v>32</v>
      </c>
    </row>
    <row r="144" spans="1:25" ht="45.6" customHeight="1" x14ac:dyDescent="0.25">
      <c r="A144" s="52"/>
      <c r="B144" s="42"/>
      <c r="C144" s="42"/>
      <c r="D144" s="42"/>
      <c r="E144" s="42"/>
      <c r="F144" s="46"/>
      <c r="G144" s="46"/>
      <c r="H144" s="46"/>
      <c r="I144" s="28" t="s">
        <v>34</v>
      </c>
      <c r="J144" s="5">
        <f t="shared" si="54"/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44"/>
      <c r="R144" s="44"/>
      <c r="S144" s="44"/>
      <c r="T144" s="44"/>
      <c r="U144" s="44"/>
      <c r="V144" s="44"/>
      <c r="W144" s="44"/>
      <c r="X144" s="44"/>
      <c r="Y144" s="44"/>
    </row>
    <row r="145" spans="1:25" ht="39.6" customHeight="1" x14ac:dyDescent="0.25">
      <c r="A145" s="52"/>
      <c r="B145" s="42"/>
      <c r="C145" s="42"/>
      <c r="D145" s="42"/>
      <c r="E145" s="42"/>
      <c r="F145" s="46"/>
      <c r="G145" s="46"/>
      <c r="H145" s="46"/>
      <c r="I145" s="28" t="s">
        <v>35</v>
      </c>
      <c r="J145" s="5">
        <f t="shared" si="54"/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44"/>
      <c r="R145" s="44"/>
      <c r="S145" s="44"/>
      <c r="T145" s="44"/>
      <c r="U145" s="44"/>
      <c r="V145" s="44"/>
      <c r="W145" s="44"/>
      <c r="X145" s="44"/>
      <c r="Y145" s="44"/>
    </row>
    <row r="146" spans="1:25" ht="51.6" customHeight="1" x14ac:dyDescent="0.25">
      <c r="A146" s="53"/>
      <c r="B146" s="43"/>
      <c r="C146" s="43"/>
      <c r="D146" s="43"/>
      <c r="E146" s="43"/>
      <c r="F146" s="47"/>
      <c r="G146" s="47"/>
      <c r="H146" s="47"/>
      <c r="I146" s="28" t="s">
        <v>36</v>
      </c>
      <c r="J146" s="5">
        <f t="shared" si="54"/>
        <v>33253391.800000001</v>
      </c>
      <c r="K146" s="5">
        <v>4541535.84</v>
      </c>
      <c r="L146" s="5">
        <v>5364513.59</v>
      </c>
      <c r="M146" s="5">
        <f>5964616.74-374495.96</f>
        <v>5590120.7800000003</v>
      </c>
      <c r="N146" s="5">
        <v>6316615.5899999999</v>
      </c>
      <c r="O146" s="5">
        <v>5720303</v>
      </c>
      <c r="P146" s="5">
        <v>5720303</v>
      </c>
      <c r="Q146" s="44"/>
      <c r="R146" s="44"/>
      <c r="S146" s="44"/>
      <c r="T146" s="44"/>
      <c r="U146" s="44"/>
      <c r="V146" s="44"/>
      <c r="W146" s="44"/>
      <c r="X146" s="44"/>
      <c r="Y146" s="44"/>
    </row>
    <row r="147" spans="1:25" ht="29.45" customHeight="1" x14ac:dyDescent="0.25">
      <c r="A147" s="51" t="s">
        <v>134</v>
      </c>
      <c r="B147" s="41" t="s">
        <v>135</v>
      </c>
      <c r="C147" s="41">
        <v>2020</v>
      </c>
      <c r="D147" s="41">
        <v>2025</v>
      </c>
      <c r="E147" s="41" t="s">
        <v>31</v>
      </c>
      <c r="F147" s="45" t="s">
        <v>39</v>
      </c>
      <c r="G147" s="45" t="s">
        <v>59</v>
      </c>
      <c r="H147" s="45" t="s">
        <v>32</v>
      </c>
      <c r="I147" s="28" t="s">
        <v>33</v>
      </c>
      <c r="J147" s="5">
        <f t="shared" si="54"/>
        <v>0</v>
      </c>
      <c r="K147" s="5">
        <f>K148+K149+K150</f>
        <v>0</v>
      </c>
      <c r="L147" s="5">
        <f t="shared" ref="L147:P147" si="57">L148+L149+L150</f>
        <v>0</v>
      </c>
      <c r="M147" s="5">
        <f t="shared" si="57"/>
        <v>0</v>
      </c>
      <c r="N147" s="5">
        <f t="shared" si="57"/>
        <v>0</v>
      </c>
      <c r="O147" s="5">
        <f t="shared" si="57"/>
        <v>0</v>
      </c>
      <c r="P147" s="5">
        <f t="shared" si="57"/>
        <v>0</v>
      </c>
      <c r="Q147" s="49" t="s">
        <v>32</v>
      </c>
      <c r="R147" s="49" t="s">
        <v>32</v>
      </c>
      <c r="S147" s="49" t="s">
        <v>32</v>
      </c>
      <c r="T147" s="49" t="s">
        <v>32</v>
      </c>
      <c r="U147" s="49" t="s">
        <v>32</v>
      </c>
      <c r="V147" s="49" t="s">
        <v>32</v>
      </c>
      <c r="W147" s="49" t="s">
        <v>32</v>
      </c>
      <c r="X147" s="49" t="s">
        <v>32</v>
      </c>
      <c r="Y147" s="49" t="s">
        <v>32</v>
      </c>
    </row>
    <row r="148" spans="1:25" ht="40.15" customHeight="1" x14ac:dyDescent="0.25">
      <c r="A148" s="52"/>
      <c r="B148" s="42"/>
      <c r="C148" s="42"/>
      <c r="D148" s="42"/>
      <c r="E148" s="42"/>
      <c r="F148" s="46"/>
      <c r="G148" s="46"/>
      <c r="H148" s="46"/>
      <c r="I148" s="28" t="s">
        <v>34</v>
      </c>
      <c r="J148" s="5">
        <f t="shared" si="54"/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49"/>
      <c r="R148" s="49"/>
      <c r="S148" s="49"/>
      <c r="T148" s="49"/>
      <c r="U148" s="49"/>
      <c r="V148" s="49"/>
      <c r="W148" s="49"/>
      <c r="X148" s="49"/>
      <c r="Y148" s="49"/>
    </row>
    <row r="149" spans="1:25" ht="36" customHeight="1" x14ac:dyDescent="0.25">
      <c r="A149" s="52"/>
      <c r="B149" s="42"/>
      <c r="C149" s="42"/>
      <c r="D149" s="42"/>
      <c r="E149" s="42"/>
      <c r="F149" s="46"/>
      <c r="G149" s="46"/>
      <c r="H149" s="46"/>
      <c r="I149" s="28" t="s">
        <v>35</v>
      </c>
      <c r="J149" s="5">
        <f t="shared" si="54"/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49"/>
      <c r="R149" s="49"/>
      <c r="S149" s="49"/>
      <c r="T149" s="49"/>
      <c r="U149" s="49"/>
      <c r="V149" s="49"/>
      <c r="W149" s="49"/>
      <c r="X149" s="49"/>
      <c r="Y149" s="49"/>
    </row>
    <row r="150" spans="1:25" ht="57.6" customHeight="1" x14ac:dyDescent="0.25">
      <c r="A150" s="53"/>
      <c r="B150" s="43"/>
      <c r="C150" s="43"/>
      <c r="D150" s="43"/>
      <c r="E150" s="43"/>
      <c r="F150" s="47"/>
      <c r="G150" s="47"/>
      <c r="H150" s="47"/>
      <c r="I150" s="28" t="s">
        <v>36</v>
      </c>
      <c r="J150" s="5">
        <f t="shared" si="54"/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0"/>
      <c r="R150" s="50"/>
      <c r="S150" s="50"/>
      <c r="T150" s="50"/>
      <c r="U150" s="50"/>
      <c r="V150" s="50"/>
      <c r="W150" s="50"/>
      <c r="X150" s="50"/>
      <c r="Y150" s="50"/>
    </row>
    <row r="151" spans="1:25" ht="22.15" customHeight="1" x14ac:dyDescent="0.25">
      <c r="A151" s="51" t="s">
        <v>136</v>
      </c>
      <c r="B151" s="41" t="s">
        <v>137</v>
      </c>
      <c r="C151" s="41">
        <v>2020</v>
      </c>
      <c r="D151" s="41">
        <v>2025</v>
      </c>
      <c r="E151" s="41" t="s">
        <v>31</v>
      </c>
      <c r="F151" s="45" t="s">
        <v>39</v>
      </c>
      <c r="G151" s="45" t="s">
        <v>40</v>
      </c>
      <c r="H151" s="45" t="s">
        <v>32</v>
      </c>
      <c r="I151" s="28" t="s">
        <v>33</v>
      </c>
      <c r="J151" s="5">
        <f t="shared" si="54"/>
        <v>111334</v>
      </c>
      <c r="K151" s="5">
        <f>K152+K153+K154</f>
        <v>20500</v>
      </c>
      <c r="L151" s="5">
        <f t="shared" ref="L151:P151" si="58">L152+L153+L154</f>
        <v>10834</v>
      </c>
      <c r="M151" s="5">
        <f t="shared" si="58"/>
        <v>20000</v>
      </c>
      <c r="N151" s="5">
        <f t="shared" si="58"/>
        <v>20000</v>
      </c>
      <c r="O151" s="5">
        <f t="shared" si="58"/>
        <v>20000</v>
      </c>
      <c r="P151" s="5">
        <f t="shared" si="58"/>
        <v>20000</v>
      </c>
      <c r="Q151" s="41" t="s">
        <v>138</v>
      </c>
      <c r="R151" s="41" t="s">
        <v>139</v>
      </c>
      <c r="S151" s="41" t="s">
        <v>32</v>
      </c>
      <c r="T151" s="41">
        <v>65</v>
      </c>
      <c r="U151" s="51">
        <v>63</v>
      </c>
      <c r="V151" s="41">
        <v>68</v>
      </c>
      <c r="W151" s="41">
        <v>68</v>
      </c>
      <c r="X151" s="41">
        <v>68</v>
      </c>
      <c r="Y151" s="41">
        <v>68</v>
      </c>
    </row>
    <row r="152" spans="1:25" ht="36.6" customHeight="1" x14ac:dyDescent="0.25">
      <c r="A152" s="52"/>
      <c r="B152" s="42"/>
      <c r="C152" s="42"/>
      <c r="D152" s="42"/>
      <c r="E152" s="42"/>
      <c r="F152" s="46"/>
      <c r="G152" s="46"/>
      <c r="H152" s="46"/>
      <c r="I152" s="28" t="s">
        <v>34</v>
      </c>
      <c r="J152" s="5">
        <f t="shared" si="54"/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42"/>
      <c r="R152" s="42"/>
      <c r="S152" s="42"/>
      <c r="T152" s="42"/>
      <c r="U152" s="52"/>
      <c r="V152" s="42"/>
      <c r="W152" s="42"/>
      <c r="X152" s="42"/>
      <c r="Y152" s="42"/>
    </row>
    <row r="153" spans="1:25" ht="32.450000000000003" customHeight="1" x14ac:dyDescent="0.25">
      <c r="A153" s="52"/>
      <c r="B153" s="42"/>
      <c r="C153" s="42"/>
      <c r="D153" s="42"/>
      <c r="E153" s="42"/>
      <c r="F153" s="46"/>
      <c r="G153" s="46"/>
      <c r="H153" s="46"/>
      <c r="I153" s="28" t="s">
        <v>35</v>
      </c>
      <c r="J153" s="5">
        <f t="shared" si="54"/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42"/>
      <c r="R153" s="42"/>
      <c r="S153" s="42"/>
      <c r="T153" s="42"/>
      <c r="U153" s="52"/>
      <c r="V153" s="42"/>
      <c r="W153" s="42"/>
      <c r="X153" s="42"/>
      <c r="Y153" s="42"/>
    </row>
    <row r="154" spans="1:25" ht="32.450000000000003" customHeight="1" x14ac:dyDescent="0.25">
      <c r="A154" s="53"/>
      <c r="B154" s="43"/>
      <c r="C154" s="43"/>
      <c r="D154" s="43"/>
      <c r="E154" s="43"/>
      <c r="F154" s="47"/>
      <c r="G154" s="47"/>
      <c r="H154" s="47"/>
      <c r="I154" s="28" t="s">
        <v>36</v>
      </c>
      <c r="J154" s="5">
        <f t="shared" si="54"/>
        <v>111334</v>
      </c>
      <c r="K154" s="5">
        <v>20500</v>
      </c>
      <c r="L154" s="5">
        <v>10834</v>
      </c>
      <c r="M154" s="5">
        <v>20000</v>
      </c>
      <c r="N154" s="5">
        <v>20000</v>
      </c>
      <c r="O154" s="5">
        <v>20000</v>
      </c>
      <c r="P154" s="5">
        <v>20000</v>
      </c>
      <c r="Q154" s="43"/>
      <c r="R154" s="43"/>
      <c r="S154" s="43"/>
      <c r="T154" s="43"/>
      <c r="U154" s="53"/>
      <c r="V154" s="43"/>
      <c r="W154" s="43"/>
      <c r="X154" s="43"/>
      <c r="Y154" s="43"/>
    </row>
    <row r="155" spans="1:25" ht="23.45" customHeight="1" x14ac:dyDescent="0.25">
      <c r="A155" s="48" t="s">
        <v>140</v>
      </c>
      <c r="B155" s="31" t="s">
        <v>141</v>
      </c>
      <c r="C155" s="31">
        <v>2020</v>
      </c>
      <c r="D155" s="31">
        <v>2025</v>
      </c>
      <c r="E155" s="31" t="s">
        <v>31</v>
      </c>
      <c r="F155" s="58" t="s">
        <v>39</v>
      </c>
      <c r="G155" s="58" t="s">
        <v>50</v>
      </c>
      <c r="H155" s="45" t="s">
        <v>32</v>
      </c>
      <c r="I155" s="28" t="s">
        <v>33</v>
      </c>
      <c r="J155" s="5">
        <f t="shared" si="54"/>
        <v>1275305</v>
      </c>
      <c r="K155" s="5">
        <f>K156+K157+K158</f>
        <v>92000</v>
      </c>
      <c r="L155" s="5">
        <f t="shared" ref="L155:P155" si="59">L156+L157+L158</f>
        <v>223485</v>
      </c>
      <c r="M155" s="5">
        <f t="shared" si="59"/>
        <v>238010</v>
      </c>
      <c r="N155" s="5">
        <f t="shared" si="59"/>
        <v>247870</v>
      </c>
      <c r="O155" s="5">
        <f t="shared" si="59"/>
        <v>236970</v>
      </c>
      <c r="P155" s="5">
        <f t="shared" si="59"/>
        <v>236970</v>
      </c>
      <c r="Q155" s="31" t="s">
        <v>142</v>
      </c>
      <c r="R155" s="31" t="s">
        <v>42</v>
      </c>
      <c r="S155" s="31" t="s">
        <v>32</v>
      </c>
      <c r="T155" s="31">
        <v>99.5</v>
      </c>
      <c r="U155" s="31">
        <v>99.5</v>
      </c>
      <c r="V155" s="31">
        <v>99.5</v>
      </c>
      <c r="W155" s="31">
        <v>99.5</v>
      </c>
      <c r="X155" s="31">
        <v>99.5</v>
      </c>
      <c r="Y155" s="31">
        <v>99.5</v>
      </c>
    </row>
    <row r="156" spans="1:25" ht="37.9" customHeight="1" x14ac:dyDescent="0.25">
      <c r="A156" s="48"/>
      <c r="B156" s="31"/>
      <c r="C156" s="31"/>
      <c r="D156" s="31"/>
      <c r="E156" s="31"/>
      <c r="F156" s="58"/>
      <c r="G156" s="58"/>
      <c r="H156" s="46"/>
      <c r="I156" s="28" t="s">
        <v>34</v>
      </c>
      <c r="J156" s="5">
        <f t="shared" si="54"/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31"/>
      <c r="R156" s="31"/>
      <c r="S156" s="31"/>
      <c r="T156" s="31"/>
      <c r="U156" s="31"/>
      <c r="V156" s="31"/>
      <c r="W156" s="31"/>
      <c r="X156" s="31"/>
      <c r="Y156" s="31"/>
    </row>
    <row r="157" spans="1:25" ht="36" customHeight="1" x14ac:dyDescent="0.25">
      <c r="A157" s="48"/>
      <c r="B157" s="31"/>
      <c r="C157" s="31"/>
      <c r="D157" s="31"/>
      <c r="E157" s="31"/>
      <c r="F157" s="58"/>
      <c r="G157" s="58"/>
      <c r="H157" s="46"/>
      <c r="I157" s="28" t="s">
        <v>35</v>
      </c>
      <c r="J157" s="5">
        <f t="shared" si="54"/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31"/>
      <c r="R157" s="31"/>
      <c r="S157" s="31"/>
      <c r="T157" s="31"/>
      <c r="U157" s="31"/>
      <c r="V157" s="31"/>
      <c r="W157" s="31"/>
      <c r="X157" s="31"/>
      <c r="Y157" s="31"/>
    </row>
    <row r="158" spans="1:25" ht="55.15" customHeight="1" x14ac:dyDescent="0.25">
      <c r="A158" s="48"/>
      <c r="B158" s="31"/>
      <c r="C158" s="31"/>
      <c r="D158" s="31"/>
      <c r="E158" s="31"/>
      <c r="F158" s="58"/>
      <c r="G158" s="58"/>
      <c r="H158" s="47"/>
      <c r="I158" s="28" t="s">
        <v>36</v>
      </c>
      <c r="J158" s="5">
        <f t="shared" si="54"/>
        <v>1275305</v>
      </c>
      <c r="K158" s="5">
        <v>92000</v>
      </c>
      <c r="L158" s="5">
        <v>223485</v>
      </c>
      <c r="M158" s="21">
        <v>238010</v>
      </c>
      <c r="N158" s="21">
        <v>247870</v>
      </c>
      <c r="O158" s="21">
        <v>236970</v>
      </c>
      <c r="P158" s="21">
        <v>236970</v>
      </c>
      <c r="Q158" s="31"/>
      <c r="R158" s="31"/>
      <c r="S158" s="31"/>
      <c r="T158" s="31"/>
      <c r="U158" s="31"/>
      <c r="V158" s="31"/>
      <c r="W158" s="31"/>
      <c r="X158" s="31"/>
      <c r="Y158" s="31"/>
    </row>
    <row r="159" spans="1:25" ht="25.9" customHeight="1" x14ac:dyDescent="0.25">
      <c r="A159" s="48" t="s">
        <v>143</v>
      </c>
      <c r="B159" s="41" t="s">
        <v>144</v>
      </c>
      <c r="C159" s="41">
        <v>2020</v>
      </c>
      <c r="D159" s="41">
        <v>2025</v>
      </c>
      <c r="E159" s="41" t="s">
        <v>31</v>
      </c>
      <c r="F159" s="45" t="s">
        <v>39</v>
      </c>
      <c r="G159" s="45" t="s">
        <v>40</v>
      </c>
      <c r="H159" s="45" t="s">
        <v>32</v>
      </c>
      <c r="I159" s="28" t="s">
        <v>33</v>
      </c>
      <c r="J159" s="5">
        <f>SUM(K159:P159)</f>
        <v>70006</v>
      </c>
      <c r="K159" s="5">
        <f>K160+K161+K162</f>
        <v>0</v>
      </c>
      <c r="L159" s="5">
        <f t="shared" ref="L159:P159" si="60">L160+L161+L162</f>
        <v>0</v>
      </c>
      <c r="M159" s="5">
        <f t="shared" si="60"/>
        <v>13931</v>
      </c>
      <c r="N159" s="5">
        <f t="shared" si="60"/>
        <v>56075</v>
      </c>
      <c r="O159" s="5">
        <f t="shared" si="60"/>
        <v>0</v>
      </c>
      <c r="P159" s="5">
        <f t="shared" si="60"/>
        <v>0</v>
      </c>
      <c r="Q159" s="41" t="s">
        <v>145</v>
      </c>
      <c r="R159" s="41" t="s">
        <v>42</v>
      </c>
      <c r="S159" s="41">
        <v>100</v>
      </c>
      <c r="T159" s="41">
        <v>100</v>
      </c>
      <c r="U159" s="41">
        <v>100</v>
      </c>
      <c r="V159" s="41">
        <v>100</v>
      </c>
      <c r="W159" s="41">
        <v>100</v>
      </c>
      <c r="X159" s="41">
        <v>100</v>
      </c>
      <c r="Y159" s="41">
        <v>100</v>
      </c>
    </row>
    <row r="160" spans="1:25" ht="35.450000000000003" customHeight="1" x14ac:dyDescent="0.25">
      <c r="A160" s="48"/>
      <c r="B160" s="42"/>
      <c r="C160" s="42"/>
      <c r="D160" s="42"/>
      <c r="E160" s="42"/>
      <c r="F160" s="46"/>
      <c r="G160" s="46"/>
      <c r="H160" s="46"/>
      <c r="I160" s="28" t="s">
        <v>34</v>
      </c>
      <c r="J160" s="5">
        <f>SUM(K160:P160)</f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42"/>
      <c r="R160" s="42"/>
      <c r="S160" s="42"/>
      <c r="T160" s="42"/>
      <c r="U160" s="42"/>
      <c r="V160" s="42"/>
      <c r="W160" s="42"/>
      <c r="X160" s="42"/>
      <c r="Y160" s="42"/>
    </row>
    <row r="161" spans="1:25" ht="32.450000000000003" customHeight="1" x14ac:dyDescent="0.25">
      <c r="A161" s="48"/>
      <c r="B161" s="42"/>
      <c r="C161" s="42"/>
      <c r="D161" s="42"/>
      <c r="E161" s="42"/>
      <c r="F161" s="46"/>
      <c r="G161" s="46"/>
      <c r="H161" s="46"/>
      <c r="I161" s="28" t="s">
        <v>35</v>
      </c>
      <c r="J161" s="5">
        <f>SUM(K161:P161)</f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42"/>
      <c r="R161" s="42"/>
      <c r="S161" s="42"/>
      <c r="T161" s="42"/>
      <c r="U161" s="42"/>
      <c r="V161" s="42"/>
      <c r="W161" s="42"/>
      <c r="X161" s="42"/>
      <c r="Y161" s="42"/>
    </row>
    <row r="162" spans="1:25" ht="48.6" customHeight="1" x14ac:dyDescent="0.25">
      <c r="A162" s="48"/>
      <c r="B162" s="43"/>
      <c r="C162" s="43"/>
      <c r="D162" s="43"/>
      <c r="E162" s="43"/>
      <c r="F162" s="47"/>
      <c r="G162" s="47"/>
      <c r="H162" s="47"/>
      <c r="I162" s="28" t="s">
        <v>36</v>
      </c>
      <c r="J162" s="5">
        <f>SUM(K162:P162)</f>
        <v>70006</v>
      </c>
      <c r="K162" s="5">
        <v>0</v>
      </c>
      <c r="L162" s="5">
        <v>0</v>
      </c>
      <c r="M162" s="5">
        <v>13931</v>
      </c>
      <c r="N162" s="5">
        <v>56075</v>
      </c>
      <c r="O162" s="5">
        <v>0</v>
      </c>
      <c r="P162" s="5">
        <v>0</v>
      </c>
      <c r="Q162" s="43"/>
      <c r="R162" s="43"/>
      <c r="S162" s="43"/>
      <c r="T162" s="43"/>
      <c r="U162" s="43"/>
      <c r="V162" s="43"/>
      <c r="W162" s="43"/>
      <c r="X162" s="43"/>
      <c r="Y162" s="43"/>
    </row>
    <row r="163" spans="1:25" ht="24.6" customHeight="1" x14ac:dyDescent="0.25">
      <c r="A163" s="34" t="s">
        <v>146</v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6"/>
    </row>
    <row r="164" spans="1:25" x14ac:dyDescent="0.25">
      <c r="A164" s="51" t="s">
        <v>147</v>
      </c>
      <c r="B164" s="41" t="s">
        <v>148</v>
      </c>
      <c r="C164" s="41">
        <v>2020</v>
      </c>
      <c r="D164" s="41">
        <v>2025</v>
      </c>
      <c r="E164" s="41" t="s">
        <v>31</v>
      </c>
      <c r="F164" s="45" t="s">
        <v>39</v>
      </c>
      <c r="G164" s="45" t="s">
        <v>50</v>
      </c>
      <c r="H164" s="45" t="s">
        <v>149</v>
      </c>
      <c r="I164" s="28" t="s">
        <v>33</v>
      </c>
      <c r="J164" s="5">
        <f>SUM(K164:P164)</f>
        <v>20387232.479999997</v>
      </c>
      <c r="K164" s="5">
        <f>K165+K166+K167</f>
        <v>4814860.13</v>
      </c>
      <c r="L164" s="5">
        <f t="shared" ref="L164:P164" si="61">L165+L166+L167</f>
        <v>3682038</v>
      </c>
      <c r="M164" s="5">
        <f t="shared" si="61"/>
        <v>2061856</v>
      </c>
      <c r="N164" s="5">
        <f t="shared" si="61"/>
        <v>9828478.3499999996</v>
      </c>
      <c r="O164" s="5">
        <f t="shared" si="61"/>
        <v>0</v>
      </c>
      <c r="P164" s="5">
        <f t="shared" si="61"/>
        <v>0</v>
      </c>
      <c r="Q164" s="41" t="s">
        <v>32</v>
      </c>
      <c r="R164" s="41" t="s">
        <v>32</v>
      </c>
      <c r="S164" s="41" t="s">
        <v>32</v>
      </c>
      <c r="T164" s="41" t="s">
        <v>32</v>
      </c>
      <c r="U164" s="41" t="s">
        <v>32</v>
      </c>
      <c r="V164" s="41" t="s">
        <v>32</v>
      </c>
      <c r="W164" s="41" t="s">
        <v>32</v>
      </c>
      <c r="X164" s="41" t="s">
        <v>32</v>
      </c>
      <c r="Y164" s="41" t="s">
        <v>32</v>
      </c>
    </row>
    <row r="165" spans="1:25" ht="34.15" customHeight="1" x14ac:dyDescent="0.25">
      <c r="A165" s="52"/>
      <c r="B165" s="42"/>
      <c r="C165" s="42"/>
      <c r="D165" s="42"/>
      <c r="E165" s="42"/>
      <c r="F165" s="46"/>
      <c r="G165" s="46"/>
      <c r="H165" s="46"/>
      <c r="I165" s="28" t="s">
        <v>34</v>
      </c>
      <c r="J165" s="5">
        <f>SUM(K165:P165)</f>
        <v>917916.67</v>
      </c>
      <c r="K165" s="5">
        <f>K169+K173+K177+K181+K185</f>
        <v>917916.67</v>
      </c>
      <c r="L165" s="5">
        <f t="shared" ref="L165:P165" si="62">L169+L173+L177+L181+L185</f>
        <v>0</v>
      </c>
      <c r="M165" s="5">
        <f t="shared" si="62"/>
        <v>0</v>
      </c>
      <c r="N165" s="5">
        <f t="shared" si="62"/>
        <v>0</v>
      </c>
      <c r="O165" s="5">
        <f t="shared" si="62"/>
        <v>0</v>
      </c>
      <c r="P165" s="5">
        <f t="shared" si="62"/>
        <v>0</v>
      </c>
      <c r="Q165" s="42"/>
      <c r="R165" s="42"/>
      <c r="S165" s="42"/>
      <c r="T165" s="42"/>
      <c r="U165" s="42"/>
      <c r="V165" s="42"/>
      <c r="W165" s="42"/>
      <c r="X165" s="42"/>
      <c r="Y165" s="42"/>
    </row>
    <row r="166" spans="1:25" ht="33.6" customHeight="1" x14ac:dyDescent="0.25">
      <c r="A166" s="52"/>
      <c r="B166" s="42"/>
      <c r="C166" s="42"/>
      <c r="D166" s="42"/>
      <c r="E166" s="42"/>
      <c r="F166" s="46"/>
      <c r="G166" s="46"/>
      <c r="H166" s="46"/>
      <c r="I166" s="28" t="s">
        <v>35</v>
      </c>
      <c r="J166" s="5">
        <f t="shared" ref="J166:J226" si="63">SUM(K166:P166)</f>
        <v>18854726.039999999</v>
      </c>
      <c r="K166" s="5">
        <f t="shared" ref="K166:P167" si="64">K170+K174+K178+K182+K186</f>
        <v>3749525.04</v>
      </c>
      <c r="L166" s="5">
        <f t="shared" si="64"/>
        <v>3571577</v>
      </c>
      <c r="M166" s="5">
        <f t="shared" si="64"/>
        <v>2000000</v>
      </c>
      <c r="N166" s="5">
        <f t="shared" si="64"/>
        <v>9533624</v>
      </c>
      <c r="O166" s="5">
        <f t="shared" si="64"/>
        <v>0</v>
      </c>
      <c r="P166" s="5">
        <f t="shared" si="64"/>
        <v>0</v>
      </c>
      <c r="Q166" s="42"/>
      <c r="R166" s="42"/>
      <c r="S166" s="42"/>
      <c r="T166" s="42"/>
      <c r="U166" s="42"/>
      <c r="V166" s="42"/>
      <c r="W166" s="42"/>
      <c r="X166" s="42"/>
      <c r="Y166" s="42"/>
    </row>
    <row r="167" spans="1:25" ht="38.450000000000003" customHeight="1" x14ac:dyDescent="0.25">
      <c r="A167" s="53"/>
      <c r="B167" s="43"/>
      <c r="C167" s="43"/>
      <c r="D167" s="43"/>
      <c r="E167" s="43"/>
      <c r="F167" s="47"/>
      <c r="G167" s="47"/>
      <c r="H167" s="47"/>
      <c r="I167" s="28" t="s">
        <v>36</v>
      </c>
      <c r="J167" s="5">
        <f t="shared" si="63"/>
        <v>614589.77</v>
      </c>
      <c r="K167" s="5">
        <f t="shared" si="64"/>
        <v>147418.42000000001</v>
      </c>
      <c r="L167" s="5">
        <f t="shared" si="64"/>
        <v>110461</v>
      </c>
      <c r="M167" s="5">
        <f t="shared" si="64"/>
        <v>61856</v>
      </c>
      <c r="N167" s="5">
        <f t="shared" si="64"/>
        <v>294854.34999999998</v>
      </c>
      <c r="O167" s="5">
        <f t="shared" si="64"/>
        <v>0</v>
      </c>
      <c r="P167" s="5">
        <f t="shared" si="64"/>
        <v>0</v>
      </c>
      <c r="Q167" s="43"/>
      <c r="R167" s="43"/>
      <c r="S167" s="43"/>
      <c r="T167" s="43"/>
      <c r="U167" s="43"/>
      <c r="V167" s="43"/>
      <c r="W167" s="43"/>
      <c r="X167" s="43"/>
      <c r="Y167" s="43"/>
    </row>
    <row r="168" spans="1:25" ht="30" customHeight="1" x14ac:dyDescent="0.25">
      <c r="A168" s="51" t="s">
        <v>150</v>
      </c>
      <c r="B168" s="41" t="s">
        <v>151</v>
      </c>
      <c r="C168" s="41">
        <v>2020</v>
      </c>
      <c r="D168" s="41">
        <v>2025</v>
      </c>
      <c r="E168" s="41" t="s">
        <v>31</v>
      </c>
      <c r="F168" s="45" t="s">
        <v>39</v>
      </c>
      <c r="G168" s="45" t="s">
        <v>50</v>
      </c>
      <c r="H168" s="45" t="s">
        <v>149</v>
      </c>
      <c r="I168" s="13" t="s">
        <v>33</v>
      </c>
      <c r="J168" s="5">
        <f t="shared" si="63"/>
        <v>965618.21000000008</v>
      </c>
      <c r="K168" s="5">
        <f>K169+K170+K171</f>
        <v>965618.21000000008</v>
      </c>
      <c r="L168" s="5">
        <f t="shared" ref="L168:P168" si="65">L169+L170+L171</f>
        <v>0</v>
      </c>
      <c r="M168" s="5">
        <f t="shared" si="65"/>
        <v>0</v>
      </c>
      <c r="N168" s="5">
        <f t="shared" si="65"/>
        <v>0</v>
      </c>
      <c r="O168" s="5">
        <f t="shared" si="65"/>
        <v>0</v>
      </c>
      <c r="P168" s="5">
        <f t="shared" si="65"/>
        <v>0</v>
      </c>
      <c r="Q168" s="41" t="s">
        <v>152</v>
      </c>
      <c r="R168" s="41" t="s">
        <v>92</v>
      </c>
      <c r="S168" s="51">
        <v>1</v>
      </c>
      <c r="T168" s="51">
        <v>1</v>
      </c>
      <c r="U168" s="51">
        <v>0</v>
      </c>
      <c r="V168" s="51">
        <v>0</v>
      </c>
      <c r="W168" s="41">
        <v>0</v>
      </c>
      <c r="X168" s="41">
        <v>0</v>
      </c>
      <c r="Y168" s="41">
        <v>0</v>
      </c>
    </row>
    <row r="169" spans="1:25" ht="39" customHeight="1" x14ac:dyDescent="0.25">
      <c r="A169" s="52"/>
      <c r="B169" s="42"/>
      <c r="C169" s="42"/>
      <c r="D169" s="42"/>
      <c r="E169" s="42"/>
      <c r="F169" s="46"/>
      <c r="G169" s="46"/>
      <c r="H169" s="46"/>
      <c r="I169" s="13" t="s">
        <v>34</v>
      </c>
      <c r="J169" s="5">
        <f t="shared" si="63"/>
        <v>917916.67</v>
      </c>
      <c r="K169" s="5">
        <v>917916.67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42"/>
      <c r="R169" s="42"/>
      <c r="S169" s="52"/>
      <c r="T169" s="52"/>
      <c r="U169" s="52"/>
      <c r="V169" s="52"/>
      <c r="W169" s="42"/>
      <c r="X169" s="42"/>
      <c r="Y169" s="42"/>
    </row>
    <row r="170" spans="1:25" ht="36" customHeight="1" x14ac:dyDescent="0.25">
      <c r="A170" s="52"/>
      <c r="B170" s="42"/>
      <c r="C170" s="42"/>
      <c r="D170" s="42"/>
      <c r="E170" s="42"/>
      <c r="F170" s="46"/>
      <c r="G170" s="46"/>
      <c r="H170" s="46"/>
      <c r="I170" s="13" t="s">
        <v>35</v>
      </c>
      <c r="J170" s="5">
        <f t="shared" si="63"/>
        <v>18732.990000000002</v>
      </c>
      <c r="K170" s="5">
        <v>18732.990000000002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42"/>
      <c r="R170" s="42"/>
      <c r="S170" s="52"/>
      <c r="T170" s="52"/>
      <c r="U170" s="52"/>
      <c r="V170" s="52"/>
      <c r="W170" s="42"/>
      <c r="X170" s="42"/>
      <c r="Y170" s="42"/>
    </row>
    <row r="171" spans="1:25" ht="39" customHeight="1" x14ac:dyDescent="0.25">
      <c r="A171" s="53"/>
      <c r="B171" s="43"/>
      <c r="C171" s="43"/>
      <c r="D171" s="43"/>
      <c r="E171" s="43"/>
      <c r="F171" s="47"/>
      <c r="G171" s="47"/>
      <c r="H171" s="47"/>
      <c r="I171" s="13" t="s">
        <v>36</v>
      </c>
      <c r="J171" s="5">
        <f t="shared" si="63"/>
        <v>28968.55</v>
      </c>
      <c r="K171" s="5">
        <v>28968.55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43"/>
      <c r="R171" s="43"/>
      <c r="S171" s="53"/>
      <c r="T171" s="53"/>
      <c r="U171" s="53"/>
      <c r="V171" s="53"/>
      <c r="W171" s="43"/>
      <c r="X171" s="43"/>
      <c r="Y171" s="43"/>
    </row>
    <row r="172" spans="1:25" ht="27.6" customHeight="1" x14ac:dyDescent="0.25">
      <c r="A172" s="51" t="s">
        <v>153</v>
      </c>
      <c r="B172" s="41" t="s">
        <v>154</v>
      </c>
      <c r="C172" s="41">
        <v>2020</v>
      </c>
      <c r="D172" s="41">
        <v>2025</v>
      </c>
      <c r="E172" s="41" t="s">
        <v>31</v>
      </c>
      <c r="F172" s="45" t="s">
        <v>39</v>
      </c>
      <c r="G172" s="45" t="s">
        <v>50</v>
      </c>
      <c r="H172" s="45" t="s">
        <v>149</v>
      </c>
      <c r="I172" s="14" t="s">
        <v>33</v>
      </c>
      <c r="J172" s="5">
        <f t="shared" si="63"/>
        <v>6446054.0999999996</v>
      </c>
      <c r="K172" s="5">
        <f>K173+K174+K175</f>
        <v>2764016.1</v>
      </c>
      <c r="L172" s="5">
        <f>L173+L174+L175</f>
        <v>3682038</v>
      </c>
      <c r="M172" s="5">
        <v>0</v>
      </c>
      <c r="N172" s="5">
        <v>0</v>
      </c>
      <c r="O172" s="5">
        <v>0</v>
      </c>
      <c r="P172" s="5">
        <v>0</v>
      </c>
      <c r="Q172" s="41" t="s">
        <v>155</v>
      </c>
      <c r="R172" s="41" t="s">
        <v>156</v>
      </c>
      <c r="S172" s="51">
        <v>1485</v>
      </c>
      <c r="T172" s="51">
        <v>671</v>
      </c>
      <c r="U172" s="51">
        <v>1485</v>
      </c>
      <c r="V172" s="51">
        <v>0</v>
      </c>
      <c r="W172" s="51">
        <v>0</v>
      </c>
      <c r="X172" s="51">
        <v>0</v>
      </c>
      <c r="Y172" s="51">
        <v>0</v>
      </c>
    </row>
    <row r="173" spans="1:25" ht="35.450000000000003" customHeight="1" x14ac:dyDescent="0.25">
      <c r="A173" s="52"/>
      <c r="B173" s="42"/>
      <c r="C173" s="42"/>
      <c r="D173" s="42"/>
      <c r="E173" s="42"/>
      <c r="F173" s="46"/>
      <c r="G173" s="46"/>
      <c r="H173" s="46"/>
      <c r="I173" s="14" t="s">
        <v>34</v>
      </c>
      <c r="J173" s="5">
        <f t="shared" si="63"/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42"/>
      <c r="R173" s="42"/>
      <c r="S173" s="52"/>
      <c r="T173" s="52"/>
      <c r="U173" s="52"/>
      <c r="V173" s="52"/>
      <c r="W173" s="52"/>
      <c r="X173" s="52"/>
      <c r="Y173" s="52"/>
    </row>
    <row r="174" spans="1:25" ht="39.6" customHeight="1" x14ac:dyDescent="0.25">
      <c r="A174" s="52"/>
      <c r="B174" s="42"/>
      <c r="C174" s="42"/>
      <c r="D174" s="42"/>
      <c r="E174" s="42"/>
      <c r="F174" s="46"/>
      <c r="G174" s="46"/>
      <c r="H174" s="46"/>
      <c r="I174" s="14" t="s">
        <v>35</v>
      </c>
      <c r="J174" s="5">
        <f t="shared" si="63"/>
        <v>6249700</v>
      </c>
      <c r="K174" s="5">
        <v>2678123</v>
      </c>
      <c r="L174" s="5">
        <v>3571577</v>
      </c>
      <c r="M174" s="5">
        <v>0</v>
      </c>
      <c r="N174" s="5">
        <v>0</v>
      </c>
      <c r="O174" s="5">
        <v>0</v>
      </c>
      <c r="P174" s="5">
        <v>0</v>
      </c>
      <c r="Q174" s="42"/>
      <c r="R174" s="42"/>
      <c r="S174" s="52"/>
      <c r="T174" s="52"/>
      <c r="U174" s="52"/>
      <c r="V174" s="52"/>
      <c r="W174" s="52"/>
      <c r="X174" s="52"/>
      <c r="Y174" s="52"/>
    </row>
    <row r="175" spans="1:25" ht="41.45" customHeight="1" x14ac:dyDescent="0.25">
      <c r="A175" s="53"/>
      <c r="B175" s="43"/>
      <c r="C175" s="43"/>
      <c r="D175" s="43"/>
      <c r="E175" s="43"/>
      <c r="F175" s="47"/>
      <c r="G175" s="47"/>
      <c r="H175" s="47"/>
      <c r="I175" s="13" t="s">
        <v>36</v>
      </c>
      <c r="J175" s="5">
        <f t="shared" si="63"/>
        <v>196354.1</v>
      </c>
      <c r="K175" s="5">
        <v>85893.1</v>
      </c>
      <c r="L175" s="5">
        <v>110461</v>
      </c>
      <c r="M175" s="5">
        <v>0</v>
      </c>
      <c r="N175" s="5">
        <v>0</v>
      </c>
      <c r="O175" s="5">
        <v>0</v>
      </c>
      <c r="P175" s="5">
        <v>0</v>
      </c>
      <c r="Q175" s="43"/>
      <c r="R175" s="43"/>
      <c r="S175" s="53"/>
      <c r="T175" s="53"/>
      <c r="U175" s="53"/>
      <c r="V175" s="53"/>
      <c r="W175" s="53"/>
      <c r="X175" s="53"/>
      <c r="Y175" s="53"/>
    </row>
    <row r="176" spans="1:25" ht="27" customHeight="1" x14ac:dyDescent="0.25">
      <c r="A176" s="71" t="s">
        <v>157</v>
      </c>
      <c r="B176" s="41" t="s">
        <v>158</v>
      </c>
      <c r="C176" s="41">
        <v>2020</v>
      </c>
      <c r="D176" s="41">
        <v>2025</v>
      </c>
      <c r="E176" s="41" t="s">
        <v>31</v>
      </c>
      <c r="F176" s="45" t="s">
        <v>39</v>
      </c>
      <c r="G176" s="45" t="s">
        <v>50</v>
      </c>
      <c r="H176" s="45" t="s">
        <v>149</v>
      </c>
      <c r="I176" s="13" t="s">
        <v>33</v>
      </c>
      <c r="J176" s="5">
        <f t="shared" ref="J176:J183" si="66">SUM(K176:P176)</f>
        <v>1085225.82</v>
      </c>
      <c r="K176" s="5">
        <f>K177+K178+K179</f>
        <v>1085225.82</v>
      </c>
      <c r="L176" s="5">
        <f t="shared" ref="L176:P176" si="67">L177+L178+L179</f>
        <v>0</v>
      </c>
      <c r="M176" s="5">
        <f t="shared" si="67"/>
        <v>0</v>
      </c>
      <c r="N176" s="5">
        <f t="shared" si="67"/>
        <v>0</v>
      </c>
      <c r="O176" s="5">
        <f t="shared" si="67"/>
        <v>0</v>
      </c>
      <c r="P176" s="5">
        <f t="shared" si="67"/>
        <v>0</v>
      </c>
      <c r="Q176" s="41" t="s">
        <v>159</v>
      </c>
      <c r="R176" s="41" t="s">
        <v>42</v>
      </c>
      <c r="S176" s="41">
        <v>100</v>
      </c>
      <c r="T176" s="41">
        <v>100</v>
      </c>
      <c r="U176" s="41">
        <v>100</v>
      </c>
      <c r="V176" s="41">
        <v>100</v>
      </c>
      <c r="W176" s="41">
        <v>100</v>
      </c>
      <c r="X176" s="41">
        <v>100</v>
      </c>
      <c r="Y176" s="41">
        <v>100</v>
      </c>
    </row>
    <row r="177" spans="1:25" ht="40.15" customHeight="1" x14ac:dyDescent="0.25">
      <c r="A177" s="72"/>
      <c r="B177" s="42"/>
      <c r="C177" s="42"/>
      <c r="D177" s="42"/>
      <c r="E177" s="42"/>
      <c r="F177" s="46"/>
      <c r="G177" s="46"/>
      <c r="H177" s="46"/>
      <c r="I177" s="13" t="s">
        <v>34</v>
      </c>
      <c r="J177" s="5">
        <f t="shared" si="66"/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42"/>
      <c r="R177" s="42"/>
      <c r="S177" s="42"/>
      <c r="T177" s="42"/>
      <c r="U177" s="42"/>
      <c r="V177" s="42"/>
      <c r="W177" s="42"/>
      <c r="X177" s="42"/>
      <c r="Y177" s="42"/>
    </row>
    <row r="178" spans="1:25" ht="33.6" customHeight="1" x14ac:dyDescent="0.25">
      <c r="A178" s="72"/>
      <c r="B178" s="42"/>
      <c r="C178" s="42"/>
      <c r="D178" s="42"/>
      <c r="E178" s="42"/>
      <c r="F178" s="46"/>
      <c r="G178" s="46"/>
      <c r="H178" s="46"/>
      <c r="I178" s="13" t="s">
        <v>35</v>
      </c>
      <c r="J178" s="5">
        <f t="shared" si="66"/>
        <v>1052669.05</v>
      </c>
      <c r="K178" s="5">
        <v>1052669.05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42"/>
      <c r="R178" s="42"/>
      <c r="S178" s="42"/>
      <c r="T178" s="42"/>
      <c r="U178" s="42"/>
      <c r="V178" s="42"/>
      <c r="W178" s="42"/>
      <c r="X178" s="42"/>
      <c r="Y178" s="42"/>
    </row>
    <row r="179" spans="1:25" ht="120" customHeight="1" x14ac:dyDescent="0.25">
      <c r="A179" s="53"/>
      <c r="B179" s="43"/>
      <c r="C179" s="43"/>
      <c r="D179" s="43"/>
      <c r="E179" s="43"/>
      <c r="F179" s="47"/>
      <c r="G179" s="47"/>
      <c r="H179" s="47"/>
      <c r="I179" s="13" t="s">
        <v>36</v>
      </c>
      <c r="J179" s="5">
        <f t="shared" si="66"/>
        <v>32556.77</v>
      </c>
      <c r="K179" s="5">
        <v>32556.77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43"/>
      <c r="R179" s="43"/>
      <c r="S179" s="43"/>
      <c r="T179" s="43"/>
      <c r="U179" s="43"/>
      <c r="V179" s="43"/>
      <c r="W179" s="43"/>
      <c r="X179" s="43"/>
      <c r="Y179" s="43"/>
    </row>
    <row r="180" spans="1:25" ht="23.45" customHeight="1" x14ac:dyDescent="0.25">
      <c r="A180" s="71" t="s">
        <v>160</v>
      </c>
      <c r="B180" s="41" t="s">
        <v>161</v>
      </c>
      <c r="C180" s="41">
        <v>2020</v>
      </c>
      <c r="D180" s="41">
        <v>2025</v>
      </c>
      <c r="E180" s="41" t="s">
        <v>31</v>
      </c>
      <c r="F180" s="45" t="s">
        <v>39</v>
      </c>
      <c r="G180" s="45" t="s">
        <v>50</v>
      </c>
      <c r="H180" s="45" t="s">
        <v>149</v>
      </c>
      <c r="I180" s="13" t="s">
        <v>33</v>
      </c>
      <c r="J180" s="5">
        <f t="shared" si="66"/>
        <v>7766623.0099999998</v>
      </c>
      <c r="K180" s="5">
        <f>K181+K182+K183</f>
        <v>0</v>
      </c>
      <c r="L180" s="5">
        <f t="shared" ref="L180:P180" si="68">L181+L182+L183</f>
        <v>0</v>
      </c>
      <c r="M180" s="5">
        <f t="shared" si="68"/>
        <v>2061856</v>
      </c>
      <c r="N180" s="5">
        <f t="shared" si="68"/>
        <v>5704767.0099999998</v>
      </c>
      <c r="O180" s="5">
        <f t="shared" si="68"/>
        <v>0</v>
      </c>
      <c r="P180" s="5">
        <f t="shared" si="68"/>
        <v>0</v>
      </c>
      <c r="Q180" s="41" t="s">
        <v>162</v>
      </c>
      <c r="R180" s="41" t="s">
        <v>92</v>
      </c>
      <c r="S180" s="41">
        <f>SUM(T180:Y183)</f>
        <v>5</v>
      </c>
      <c r="T180" s="41"/>
      <c r="U180" s="41"/>
      <c r="V180" s="41">
        <v>2</v>
      </c>
      <c r="W180" s="41">
        <v>3</v>
      </c>
      <c r="X180" s="41"/>
      <c r="Y180" s="41"/>
    </row>
    <row r="181" spans="1:25" ht="31.15" customHeight="1" x14ac:dyDescent="0.25">
      <c r="A181" s="72"/>
      <c r="B181" s="42"/>
      <c r="C181" s="42"/>
      <c r="D181" s="42"/>
      <c r="E181" s="42"/>
      <c r="F181" s="46"/>
      <c r="G181" s="46"/>
      <c r="H181" s="46"/>
      <c r="I181" s="13" t="s">
        <v>34</v>
      </c>
      <c r="J181" s="5">
        <f t="shared" si="66"/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42"/>
      <c r="R181" s="42"/>
      <c r="S181" s="42"/>
      <c r="T181" s="42"/>
      <c r="U181" s="42"/>
      <c r="V181" s="42"/>
      <c r="W181" s="42"/>
      <c r="X181" s="42"/>
      <c r="Y181" s="42"/>
    </row>
    <row r="182" spans="1:25" ht="37.15" customHeight="1" x14ac:dyDescent="0.25">
      <c r="A182" s="72"/>
      <c r="B182" s="42"/>
      <c r="C182" s="42"/>
      <c r="D182" s="42"/>
      <c r="E182" s="42"/>
      <c r="F182" s="46"/>
      <c r="G182" s="46"/>
      <c r="H182" s="46"/>
      <c r="I182" s="13" t="s">
        <v>35</v>
      </c>
      <c r="J182" s="5">
        <f t="shared" si="66"/>
        <v>7533624</v>
      </c>
      <c r="K182" s="5">
        <v>0</v>
      </c>
      <c r="L182" s="5">
        <v>0</v>
      </c>
      <c r="M182" s="5">
        <v>2000000</v>
      </c>
      <c r="N182" s="5">
        <v>5533624</v>
      </c>
      <c r="O182" s="5">
        <v>0</v>
      </c>
      <c r="P182" s="5">
        <v>0</v>
      </c>
      <c r="Q182" s="42"/>
      <c r="R182" s="42"/>
      <c r="S182" s="42"/>
      <c r="T182" s="42"/>
      <c r="U182" s="42"/>
      <c r="V182" s="42"/>
      <c r="W182" s="42"/>
      <c r="X182" s="42"/>
      <c r="Y182" s="42"/>
    </row>
    <row r="183" spans="1:25" ht="43.15" customHeight="1" x14ac:dyDescent="0.25">
      <c r="A183" s="53"/>
      <c r="B183" s="43"/>
      <c r="C183" s="43"/>
      <c r="D183" s="43"/>
      <c r="E183" s="43"/>
      <c r="F183" s="47"/>
      <c r="G183" s="47"/>
      <c r="H183" s="47"/>
      <c r="I183" s="13" t="s">
        <v>36</v>
      </c>
      <c r="J183" s="5">
        <f t="shared" si="66"/>
        <v>232999.01</v>
      </c>
      <c r="K183" s="5">
        <v>0</v>
      </c>
      <c r="L183" s="5">
        <v>0</v>
      </c>
      <c r="M183" s="5">
        <v>61856</v>
      </c>
      <c r="N183" s="5">
        <v>171143.01</v>
      </c>
      <c r="O183" s="5">
        <v>0</v>
      </c>
      <c r="P183" s="5">
        <v>0</v>
      </c>
      <c r="Q183" s="43"/>
      <c r="R183" s="43"/>
      <c r="S183" s="43"/>
      <c r="T183" s="43"/>
      <c r="U183" s="43"/>
      <c r="V183" s="43"/>
      <c r="W183" s="43"/>
      <c r="X183" s="43"/>
      <c r="Y183" s="43"/>
    </row>
    <row r="184" spans="1:25" ht="43.15" customHeight="1" x14ac:dyDescent="0.25">
      <c r="A184" s="71" t="s">
        <v>163</v>
      </c>
      <c r="B184" s="41" t="s">
        <v>164</v>
      </c>
      <c r="C184" s="41">
        <v>2020</v>
      </c>
      <c r="D184" s="41">
        <v>2025</v>
      </c>
      <c r="E184" s="41" t="s">
        <v>31</v>
      </c>
      <c r="F184" s="45" t="s">
        <v>39</v>
      </c>
      <c r="G184" s="45" t="s">
        <v>50</v>
      </c>
      <c r="H184" s="45" t="s">
        <v>165</v>
      </c>
      <c r="I184" s="13" t="s">
        <v>33</v>
      </c>
      <c r="J184" s="5">
        <f t="shared" ref="J184:J187" si="69">SUM(K184:P184)</f>
        <v>4123711.34</v>
      </c>
      <c r="K184" s="5">
        <f>K185+K186+K187</f>
        <v>0</v>
      </c>
      <c r="L184" s="5">
        <f t="shared" ref="L184:P184" si="70">L185+L186+L187</f>
        <v>0</v>
      </c>
      <c r="M184" s="5">
        <f t="shared" si="70"/>
        <v>0</v>
      </c>
      <c r="N184" s="5">
        <f t="shared" si="70"/>
        <v>4123711.34</v>
      </c>
      <c r="O184" s="5">
        <f t="shared" si="70"/>
        <v>0</v>
      </c>
      <c r="P184" s="5">
        <f t="shared" si="70"/>
        <v>0</v>
      </c>
      <c r="Q184" s="41" t="s">
        <v>166</v>
      </c>
      <c r="R184" s="41" t="s">
        <v>92</v>
      </c>
      <c r="S184" s="41"/>
      <c r="T184" s="41"/>
      <c r="U184" s="41"/>
      <c r="V184" s="41"/>
      <c r="W184" s="41">
        <v>1</v>
      </c>
      <c r="X184" s="41"/>
      <c r="Y184" s="41"/>
    </row>
    <row r="185" spans="1:25" ht="43.15" customHeight="1" x14ac:dyDescent="0.25">
      <c r="A185" s="72"/>
      <c r="B185" s="42"/>
      <c r="C185" s="42"/>
      <c r="D185" s="42"/>
      <c r="E185" s="42"/>
      <c r="F185" s="46"/>
      <c r="G185" s="46"/>
      <c r="H185" s="46"/>
      <c r="I185" s="13" t="s">
        <v>34</v>
      </c>
      <c r="J185" s="5">
        <f t="shared" si="69"/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42"/>
      <c r="R185" s="42"/>
      <c r="S185" s="42"/>
      <c r="T185" s="42"/>
      <c r="U185" s="42"/>
      <c r="V185" s="42"/>
      <c r="W185" s="42"/>
      <c r="X185" s="42"/>
      <c r="Y185" s="42"/>
    </row>
    <row r="186" spans="1:25" ht="43.15" customHeight="1" x14ac:dyDescent="0.25">
      <c r="A186" s="72"/>
      <c r="B186" s="42"/>
      <c r="C186" s="42"/>
      <c r="D186" s="42"/>
      <c r="E186" s="42"/>
      <c r="F186" s="46"/>
      <c r="G186" s="46"/>
      <c r="H186" s="46"/>
      <c r="I186" s="13" t="s">
        <v>35</v>
      </c>
      <c r="J186" s="5">
        <f t="shared" si="69"/>
        <v>4000000</v>
      </c>
      <c r="K186" s="5">
        <v>0</v>
      </c>
      <c r="L186" s="5">
        <v>0</v>
      </c>
      <c r="M186" s="5">
        <v>0</v>
      </c>
      <c r="N186" s="5">
        <v>4000000</v>
      </c>
      <c r="O186" s="5">
        <v>0</v>
      </c>
      <c r="P186" s="5">
        <v>0</v>
      </c>
      <c r="Q186" s="42"/>
      <c r="R186" s="42"/>
      <c r="S186" s="42"/>
      <c r="T186" s="42"/>
      <c r="U186" s="42"/>
      <c r="V186" s="42"/>
      <c r="W186" s="42"/>
      <c r="X186" s="42"/>
      <c r="Y186" s="42"/>
    </row>
    <row r="187" spans="1:25" ht="43.15" customHeight="1" x14ac:dyDescent="0.25">
      <c r="A187" s="53"/>
      <c r="B187" s="43"/>
      <c r="C187" s="43"/>
      <c r="D187" s="43"/>
      <c r="E187" s="43"/>
      <c r="F187" s="47"/>
      <c r="G187" s="47"/>
      <c r="H187" s="47"/>
      <c r="I187" s="13" t="s">
        <v>36</v>
      </c>
      <c r="J187" s="5">
        <f t="shared" si="69"/>
        <v>123711.34</v>
      </c>
      <c r="K187" s="5">
        <v>0</v>
      </c>
      <c r="L187" s="5">
        <v>0</v>
      </c>
      <c r="M187" s="5">
        <v>0</v>
      </c>
      <c r="N187" s="5">
        <v>123711.34</v>
      </c>
      <c r="O187" s="5">
        <v>0</v>
      </c>
      <c r="P187" s="5">
        <v>0</v>
      </c>
      <c r="Q187" s="43"/>
      <c r="R187" s="43"/>
      <c r="S187" s="43"/>
      <c r="T187" s="43"/>
      <c r="U187" s="43"/>
      <c r="V187" s="43"/>
      <c r="W187" s="43"/>
      <c r="X187" s="43"/>
      <c r="Y187" s="43"/>
    </row>
    <row r="188" spans="1:25" x14ac:dyDescent="0.25">
      <c r="A188" s="73" t="s">
        <v>167</v>
      </c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5"/>
    </row>
    <row r="189" spans="1:25" x14ac:dyDescent="0.25">
      <c r="A189" s="51" t="s">
        <v>168</v>
      </c>
      <c r="B189" s="41" t="s">
        <v>169</v>
      </c>
      <c r="C189" s="41">
        <v>2020</v>
      </c>
      <c r="D189" s="41">
        <v>2025</v>
      </c>
      <c r="E189" s="41" t="s">
        <v>31</v>
      </c>
      <c r="F189" s="45" t="s">
        <v>39</v>
      </c>
      <c r="G189" s="45" t="s">
        <v>50</v>
      </c>
      <c r="H189" s="45" t="s">
        <v>170</v>
      </c>
      <c r="I189" s="15" t="s">
        <v>33</v>
      </c>
      <c r="J189" s="16">
        <f>SUM(K189:P189)</f>
        <v>3601086.4000000004</v>
      </c>
      <c r="K189" s="16">
        <f>K190+K191+K192</f>
        <v>0</v>
      </c>
      <c r="L189" s="16">
        <f t="shared" ref="L189:P189" si="71">L190+L191+L192</f>
        <v>1776428.29</v>
      </c>
      <c r="M189" s="16">
        <f t="shared" si="71"/>
        <v>0</v>
      </c>
      <c r="N189" s="16">
        <f t="shared" si="71"/>
        <v>1824658.11</v>
      </c>
      <c r="O189" s="16">
        <f t="shared" si="71"/>
        <v>0</v>
      </c>
      <c r="P189" s="16">
        <f t="shared" si="71"/>
        <v>0</v>
      </c>
      <c r="Q189" s="31" t="s">
        <v>32</v>
      </c>
      <c r="R189" s="31" t="s">
        <v>32</v>
      </c>
      <c r="S189" s="31" t="s">
        <v>32</v>
      </c>
      <c r="T189" s="31" t="s">
        <v>32</v>
      </c>
      <c r="U189" s="31" t="s">
        <v>32</v>
      </c>
      <c r="V189" s="31" t="s">
        <v>32</v>
      </c>
      <c r="W189" s="31" t="s">
        <v>32</v>
      </c>
      <c r="X189" s="31" t="s">
        <v>32</v>
      </c>
      <c r="Y189" s="31" t="s">
        <v>32</v>
      </c>
    </row>
    <row r="190" spans="1:25" ht="37.9" customHeight="1" x14ac:dyDescent="0.25">
      <c r="A190" s="52"/>
      <c r="B190" s="42"/>
      <c r="C190" s="42"/>
      <c r="D190" s="42"/>
      <c r="E190" s="42"/>
      <c r="F190" s="46"/>
      <c r="G190" s="46"/>
      <c r="H190" s="46"/>
      <c r="I190" s="13" t="s">
        <v>34</v>
      </c>
      <c r="J190" s="16">
        <f t="shared" ref="J190:J196" si="72">SUM(K190:P190)</f>
        <v>3423192.73</v>
      </c>
      <c r="K190" s="5">
        <f>K194+K198</f>
        <v>0</v>
      </c>
      <c r="L190" s="5">
        <f t="shared" ref="L190:P190" si="73">L194+L198</f>
        <v>1688672.73</v>
      </c>
      <c r="M190" s="5">
        <f t="shared" si="73"/>
        <v>0</v>
      </c>
      <c r="N190" s="5">
        <f t="shared" si="73"/>
        <v>1734520</v>
      </c>
      <c r="O190" s="5">
        <f t="shared" si="73"/>
        <v>0</v>
      </c>
      <c r="P190" s="5">
        <f t="shared" si="73"/>
        <v>0</v>
      </c>
      <c r="Q190" s="31"/>
      <c r="R190" s="31"/>
      <c r="S190" s="31"/>
      <c r="T190" s="31"/>
      <c r="U190" s="31"/>
      <c r="V190" s="31"/>
      <c r="W190" s="31"/>
      <c r="X190" s="31"/>
      <c r="Y190" s="31"/>
    </row>
    <row r="191" spans="1:25" ht="30" customHeight="1" x14ac:dyDescent="0.25">
      <c r="A191" s="52"/>
      <c r="B191" s="42"/>
      <c r="C191" s="42"/>
      <c r="D191" s="42"/>
      <c r="E191" s="42"/>
      <c r="F191" s="46"/>
      <c r="G191" s="46"/>
      <c r="H191" s="46"/>
      <c r="I191" s="13" t="s">
        <v>35</v>
      </c>
      <c r="J191" s="16">
        <f t="shared" si="72"/>
        <v>69861.08</v>
      </c>
      <c r="K191" s="5">
        <f t="shared" ref="K191:P192" si="74">K195+K199</f>
        <v>0</v>
      </c>
      <c r="L191" s="5">
        <f t="shared" si="74"/>
        <v>34462.71</v>
      </c>
      <c r="M191" s="5">
        <f t="shared" si="74"/>
        <v>0</v>
      </c>
      <c r="N191" s="5">
        <f t="shared" si="74"/>
        <v>35398.370000000003</v>
      </c>
      <c r="O191" s="5">
        <f t="shared" si="74"/>
        <v>0</v>
      </c>
      <c r="P191" s="5">
        <f t="shared" si="74"/>
        <v>0</v>
      </c>
      <c r="Q191" s="31"/>
      <c r="R191" s="31"/>
      <c r="S191" s="31"/>
      <c r="T191" s="31"/>
      <c r="U191" s="31"/>
      <c r="V191" s="31"/>
      <c r="W191" s="31"/>
      <c r="X191" s="31"/>
      <c r="Y191" s="31"/>
    </row>
    <row r="192" spans="1:25" ht="41.45" customHeight="1" x14ac:dyDescent="0.25">
      <c r="A192" s="53"/>
      <c r="B192" s="43"/>
      <c r="C192" s="43"/>
      <c r="D192" s="43"/>
      <c r="E192" s="43"/>
      <c r="F192" s="47"/>
      <c r="G192" s="47"/>
      <c r="H192" s="47"/>
      <c r="I192" s="13" t="s">
        <v>36</v>
      </c>
      <c r="J192" s="16">
        <f t="shared" si="72"/>
        <v>108032.59</v>
      </c>
      <c r="K192" s="5">
        <f t="shared" si="74"/>
        <v>0</v>
      </c>
      <c r="L192" s="5">
        <f t="shared" si="74"/>
        <v>53292.85</v>
      </c>
      <c r="M192" s="5">
        <f t="shared" si="74"/>
        <v>0</v>
      </c>
      <c r="N192" s="5">
        <f t="shared" si="74"/>
        <v>54739.74</v>
      </c>
      <c r="O192" s="5">
        <f t="shared" si="74"/>
        <v>0</v>
      </c>
      <c r="P192" s="5">
        <f t="shared" si="74"/>
        <v>0</v>
      </c>
      <c r="Q192" s="31"/>
      <c r="R192" s="31"/>
      <c r="S192" s="31"/>
      <c r="T192" s="31"/>
      <c r="U192" s="31"/>
      <c r="V192" s="31"/>
      <c r="W192" s="31"/>
      <c r="X192" s="31"/>
      <c r="Y192" s="31"/>
    </row>
    <row r="193" spans="1:25" x14ac:dyDescent="0.25">
      <c r="A193" s="51" t="s">
        <v>171</v>
      </c>
      <c r="B193" s="41" t="s">
        <v>172</v>
      </c>
      <c r="C193" s="41">
        <v>2020</v>
      </c>
      <c r="D193" s="41">
        <v>2025</v>
      </c>
      <c r="E193" s="41" t="s">
        <v>31</v>
      </c>
      <c r="F193" s="45" t="s">
        <v>39</v>
      </c>
      <c r="G193" s="45" t="s">
        <v>50</v>
      </c>
      <c r="H193" s="45" t="s">
        <v>170</v>
      </c>
      <c r="I193" s="15" t="s">
        <v>33</v>
      </c>
      <c r="J193" s="16">
        <f t="shared" si="72"/>
        <v>1776428.29</v>
      </c>
      <c r="K193" s="5">
        <f>K194+K195+K196</f>
        <v>0</v>
      </c>
      <c r="L193" s="5">
        <f t="shared" ref="L193:P193" si="75">L194+L195+L196</f>
        <v>1776428.29</v>
      </c>
      <c r="M193" s="5">
        <f t="shared" si="75"/>
        <v>0</v>
      </c>
      <c r="N193" s="5">
        <f t="shared" si="75"/>
        <v>0</v>
      </c>
      <c r="O193" s="5">
        <f t="shared" si="75"/>
        <v>0</v>
      </c>
      <c r="P193" s="5">
        <f t="shared" si="75"/>
        <v>0</v>
      </c>
      <c r="Q193" s="31" t="s">
        <v>173</v>
      </c>
      <c r="R193" s="31" t="s">
        <v>156</v>
      </c>
      <c r="S193" s="31">
        <v>40</v>
      </c>
      <c r="T193" s="31">
        <v>0</v>
      </c>
      <c r="U193" s="31">
        <v>40</v>
      </c>
      <c r="V193" s="31">
        <v>0</v>
      </c>
      <c r="W193" s="31">
        <v>0</v>
      </c>
      <c r="X193" s="31">
        <v>0</v>
      </c>
      <c r="Y193" s="31">
        <v>0</v>
      </c>
    </row>
    <row r="194" spans="1:25" ht="34.15" customHeight="1" x14ac:dyDescent="0.25">
      <c r="A194" s="52"/>
      <c r="B194" s="42"/>
      <c r="C194" s="42"/>
      <c r="D194" s="42"/>
      <c r="E194" s="42"/>
      <c r="F194" s="46"/>
      <c r="G194" s="46"/>
      <c r="H194" s="46"/>
      <c r="I194" s="13" t="s">
        <v>34</v>
      </c>
      <c r="J194" s="16">
        <f t="shared" si="72"/>
        <v>1688672.73</v>
      </c>
      <c r="K194" s="5">
        <v>0</v>
      </c>
      <c r="L194" s="5">
        <v>1688672.73</v>
      </c>
      <c r="M194" s="5">
        <v>0</v>
      </c>
      <c r="N194" s="5">
        <v>0</v>
      </c>
      <c r="O194" s="5">
        <v>0</v>
      </c>
      <c r="P194" s="5">
        <v>0</v>
      </c>
      <c r="Q194" s="31"/>
      <c r="R194" s="31"/>
      <c r="S194" s="31"/>
      <c r="T194" s="31"/>
      <c r="U194" s="31"/>
      <c r="V194" s="31"/>
      <c r="W194" s="31"/>
      <c r="X194" s="31"/>
      <c r="Y194" s="31"/>
    </row>
    <row r="195" spans="1:25" ht="34.9" customHeight="1" x14ac:dyDescent="0.25">
      <c r="A195" s="52"/>
      <c r="B195" s="42"/>
      <c r="C195" s="42"/>
      <c r="D195" s="42"/>
      <c r="E195" s="42"/>
      <c r="F195" s="46"/>
      <c r="G195" s="46"/>
      <c r="H195" s="46"/>
      <c r="I195" s="13" t="s">
        <v>35</v>
      </c>
      <c r="J195" s="16">
        <f t="shared" si="72"/>
        <v>34462.71</v>
      </c>
      <c r="K195" s="5">
        <v>0</v>
      </c>
      <c r="L195" s="5">
        <v>34462.71</v>
      </c>
      <c r="M195" s="5">
        <v>0</v>
      </c>
      <c r="N195" s="5">
        <v>0</v>
      </c>
      <c r="O195" s="5">
        <v>0</v>
      </c>
      <c r="P195" s="5">
        <v>0</v>
      </c>
      <c r="Q195" s="31"/>
      <c r="R195" s="31"/>
      <c r="S195" s="31"/>
      <c r="T195" s="31"/>
      <c r="U195" s="31"/>
      <c r="V195" s="31"/>
      <c r="W195" s="31"/>
      <c r="X195" s="31"/>
      <c r="Y195" s="31"/>
    </row>
    <row r="196" spans="1:25" ht="45" customHeight="1" x14ac:dyDescent="0.25">
      <c r="A196" s="53"/>
      <c r="B196" s="43"/>
      <c r="C196" s="43"/>
      <c r="D196" s="43"/>
      <c r="E196" s="43"/>
      <c r="F196" s="47"/>
      <c r="G196" s="47"/>
      <c r="H196" s="47"/>
      <c r="I196" s="13" t="s">
        <v>36</v>
      </c>
      <c r="J196" s="16">
        <f t="shared" si="72"/>
        <v>53292.85</v>
      </c>
      <c r="K196" s="5">
        <v>0</v>
      </c>
      <c r="L196" s="5">
        <v>53292.85</v>
      </c>
      <c r="M196" s="5">
        <v>0</v>
      </c>
      <c r="N196" s="5">
        <v>0</v>
      </c>
      <c r="O196" s="5">
        <v>0</v>
      </c>
      <c r="P196" s="5">
        <v>0</v>
      </c>
      <c r="Q196" s="31"/>
      <c r="R196" s="31"/>
      <c r="S196" s="31"/>
      <c r="T196" s="31"/>
      <c r="U196" s="31"/>
      <c r="V196" s="31"/>
      <c r="W196" s="31"/>
      <c r="X196" s="31"/>
      <c r="Y196" s="31"/>
    </row>
    <row r="197" spans="1:25" ht="18.75" x14ac:dyDescent="0.25">
      <c r="A197" s="45" t="s">
        <v>174</v>
      </c>
      <c r="B197" s="41" t="s">
        <v>175</v>
      </c>
      <c r="C197" s="76">
        <v>2020</v>
      </c>
      <c r="D197" s="76">
        <v>2025</v>
      </c>
      <c r="E197" s="76" t="s">
        <v>31</v>
      </c>
      <c r="F197" s="79" t="s">
        <v>39</v>
      </c>
      <c r="G197" s="45" t="s">
        <v>50</v>
      </c>
      <c r="H197" s="45" t="s">
        <v>170</v>
      </c>
      <c r="I197" s="28" t="s">
        <v>33</v>
      </c>
      <c r="J197" s="5">
        <f>SUM(K197:P197)</f>
        <v>1824658.11</v>
      </c>
      <c r="K197" s="5">
        <f>K198+K199+K200</f>
        <v>0</v>
      </c>
      <c r="L197" s="5">
        <f t="shared" ref="L197:P197" si="76">L198+L199+L200</f>
        <v>0</v>
      </c>
      <c r="M197" s="5">
        <f t="shared" si="76"/>
        <v>0</v>
      </c>
      <c r="N197" s="5">
        <f t="shared" si="76"/>
        <v>1824658.11</v>
      </c>
      <c r="O197" s="5">
        <f t="shared" si="76"/>
        <v>0</v>
      </c>
      <c r="P197" s="5">
        <f t="shared" si="76"/>
        <v>0</v>
      </c>
      <c r="Q197" s="41" t="s">
        <v>176</v>
      </c>
      <c r="R197" s="76" t="s">
        <v>92</v>
      </c>
      <c r="S197" s="26"/>
      <c r="T197" s="26"/>
      <c r="U197" s="26"/>
      <c r="V197" s="26"/>
      <c r="W197" s="76">
        <v>1</v>
      </c>
      <c r="X197" s="26"/>
      <c r="Y197" s="26"/>
    </row>
    <row r="198" spans="1:25" ht="32.25" customHeight="1" x14ac:dyDescent="0.25">
      <c r="A198" s="46"/>
      <c r="B198" s="42"/>
      <c r="C198" s="77"/>
      <c r="D198" s="77"/>
      <c r="E198" s="77"/>
      <c r="F198" s="80"/>
      <c r="G198" s="46"/>
      <c r="H198" s="46"/>
      <c r="I198" s="28" t="s">
        <v>34</v>
      </c>
      <c r="J198" s="5">
        <f>SUM(K198:P198)</f>
        <v>1734520</v>
      </c>
      <c r="K198" s="5">
        <v>0</v>
      </c>
      <c r="L198" s="5">
        <v>0</v>
      </c>
      <c r="M198" s="5">
        <v>0</v>
      </c>
      <c r="N198" s="5">
        <v>1734520</v>
      </c>
      <c r="O198" s="5">
        <v>0</v>
      </c>
      <c r="P198" s="5">
        <v>0</v>
      </c>
      <c r="Q198" s="42"/>
      <c r="R198" s="77"/>
      <c r="S198" s="26"/>
      <c r="T198" s="26"/>
      <c r="U198" s="26"/>
      <c r="V198" s="26"/>
      <c r="W198" s="77"/>
      <c r="X198" s="26"/>
      <c r="Y198" s="26"/>
    </row>
    <row r="199" spans="1:25" ht="32.25" customHeight="1" x14ac:dyDescent="0.25">
      <c r="A199" s="46"/>
      <c r="B199" s="42"/>
      <c r="C199" s="77"/>
      <c r="D199" s="77"/>
      <c r="E199" s="77"/>
      <c r="F199" s="80"/>
      <c r="G199" s="46"/>
      <c r="H199" s="46"/>
      <c r="I199" s="28" t="s">
        <v>35</v>
      </c>
      <c r="J199" s="5">
        <f>SUM(K199:P199)</f>
        <v>35398.370000000003</v>
      </c>
      <c r="K199" s="5">
        <v>0</v>
      </c>
      <c r="L199" s="5">
        <v>0</v>
      </c>
      <c r="M199" s="5">
        <v>0</v>
      </c>
      <c r="N199" s="5">
        <v>35398.370000000003</v>
      </c>
      <c r="O199" s="5">
        <v>0</v>
      </c>
      <c r="P199" s="5">
        <v>0</v>
      </c>
      <c r="Q199" s="42"/>
      <c r="R199" s="77"/>
      <c r="S199" s="26">
        <f>W197</f>
        <v>1</v>
      </c>
      <c r="T199" s="26" t="s">
        <v>32</v>
      </c>
      <c r="U199" s="26" t="s">
        <v>32</v>
      </c>
      <c r="V199" s="26" t="s">
        <v>32</v>
      </c>
      <c r="W199" s="77"/>
      <c r="X199" s="26" t="s">
        <v>32</v>
      </c>
      <c r="Y199" s="26" t="s">
        <v>32</v>
      </c>
    </row>
    <row r="200" spans="1:25" ht="32.25" customHeight="1" x14ac:dyDescent="0.25">
      <c r="A200" s="47"/>
      <c r="B200" s="43"/>
      <c r="C200" s="78"/>
      <c r="D200" s="78"/>
      <c r="E200" s="78"/>
      <c r="F200" s="81"/>
      <c r="G200" s="47"/>
      <c r="H200" s="47"/>
      <c r="I200" s="28" t="s">
        <v>36</v>
      </c>
      <c r="J200" s="5">
        <f>SUM(K200:P200)</f>
        <v>54739.74</v>
      </c>
      <c r="K200" s="5">
        <v>0</v>
      </c>
      <c r="L200" s="5">
        <v>0</v>
      </c>
      <c r="M200" s="5">
        <v>0</v>
      </c>
      <c r="N200" s="5">
        <v>54739.74</v>
      </c>
      <c r="O200" s="5">
        <v>0</v>
      </c>
      <c r="P200" s="5">
        <v>0</v>
      </c>
      <c r="Q200" s="43"/>
      <c r="R200" s="78"/>
      <c r="S200" s="26"/>
      <c r="T200" s="26"/>
      <c r="U200" s="26"/>
      <c r="V200" s="26"/>
      <c r="W200" s="78"/>
      <c r="X200" s="26"/>
      <c r="Y200" s="26"/>
    </row>
    <row r="201" spans="1:25" ht="23.45" customHeight="1" x14ac:dyDescent="0.25">
      <c r="A201" s="73" t="s">
        <v>177</v>
      </c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5"/>
    </row>
    <row r="202" spans="1:25" x14ac:dyDescent="0.25">
      <c r="A202" s="48" t="s">
        <v>178</v>
      </c>
      <c r="B202" s="48" t="s">
        <v>179</v>
      </c>
      <c r="C202" s="41">
        <v>2020</v>
      </c>
      <c r="D202" s="41">
        <v>2025</v>
      </c>
      <c r="E202" s="48" t="s">
        <v>31</v>
      </c>
      <c r="F202" s="48" t="s">
        <v>39</v>
      </c>
      <c r="G202" s="48" t="s">
        <v>50</v>
      </c>
      <c r="H202" s="48" t="s">
        <v>32</v>
      </c>
      <c r="I202" s="11" t="s">
        <v>33</v>
      </c>
      <c r="J202" s="5">
        <f>SUM(K202:P202)</f>
        <v>42565183.969999999</v>
      </c>
      <c r="K202" s="5">
        <f>K203+K204+K205</f>
        <v>4404090.24</v>
      </c>
      <c r="L202" s="5">
        <f t="shared" ref="L202:P202" si="77">L203+L204+L205</f>
        <v>8251030.6299999999</v>
      </c>
      <c r="M202" s="5">
        <f t="shared" si="77"/>
        <v>8232205.1699999999</v>
      </c>
      <c r="N202" s="5">
        <f t="shared" si="77"/>
        <v>9218921.9299999997</v>
      </c>
      <c r="O202" s="5">
        <f t="shared" si="77"/>
        <v>8821025</v>
      </c>
      <c r="P202" s="5">
        <f t="shared" si="77"/>
        <v>3637911</v>
      </c>
      <c r="Q202" s="48" t="s">
        <v>32</v>
      </c>
      <c r="R202" s="48" t="s">
        <v>32</v>
      </c>
      <c r="S202" s="48" t="s">
        <v>32</v>
      </c>
      <c r="T202" s="48" t="s">
        <v>32</v>
      </c>
      <c r="U202" s="48" t="s">
        <v>32</v>
      </c>
      <c r="V202" s="48" t="s">
        <v>32</v>
      </c>
      <c r="W202" s="48" t="s">
        <v>32</v>
      </c>
      <c r="X202" s="48" t="s">
        <v>32</v>
      </c>
      <c r="Y202" s="48" t="s">
        <v>32</v>
      </c>
    </row>
    <row r="203" spans="1:25" ht="31.5" x14ac:dyDescent="0.25">
      <c r="A203" s="48"/>
      <c r="B203" s="48"/>
      <c r="C203" s="42"/>
      <c r="D203" s="42"/>
      <c r="E203" s="48"/>
      <c r="F203" s="48"/>
      <c r="G203" s="48"/>
      <c r="H203" s="48"/>
      <c r="I203" s="11" t="s">
        <v>34</v>
      </c>
      <c r="J203" s="5">
        <f t="shared" ref="J203:J213" si="78">SUM(K203:P203)</f>
        <v>0</v>
      </c>
      <c r="K203" s="5">
        <f>K207+K211</f>
        <v>0</v>
      </c>
      <c r="L203" s="5">
        <f t="shared" ref="L203:P203" si="79">L207+L211</f>
        <v>0</v>
      </c>
      <c r="M203" s="5">
        <f t="shared" si="79"/>
        <v>0</v>
      </c>
      <c r="N203" s="5">
        <f t="shared" si="79"/>
        <v>0</v>
      </c>
      <c r="O203" s="5">
        <f t="shared" si="79"/>
        <v>0</v>
      </c>
      <c r="P203" s="5">
        <f t="shared" si="79"/>
        <v>0</v>
      </c>
      <c r="Q203" s="48"/>
      <c r="R203" s="48"/>
      <c r="S203" s="48"/>
      <c r="T203" s="48"/>
      <c r="U203" s="48"/>
      <c r="V203" s="48"/>
      <c r="W203" s="48"/>
      <c r="X203" s="48"/>
      <c r="Y203" s="48"/>
    </row>
    <row r="204" spans="1:25" ht="31.5" x14ac:dyDescent="0.25">
      <c r="A204" s="48"/>
      <c r="B204" s="48"/>
      <c r="C204" s="42"/>
      <c r="D204" s="42"/>
      <c r="E204" s="48"/>
      <c r="F204" s="48"/>
      <c r="G204" s="48"/>
      <c r="H204" s="48"/>
      <c r="I204" s="11" t="s">
        <v>35</v>
      </c>
      <c r="J204" s="5">
        <f t="shared" si="78"/>
        <v>24979011.59</v>
      </c>
      <c r="K204" s="5">
        <f t="shared" ref="K204:P205" si="80">K208+K212</f>
        <v>3091981.39</v>
      </c>
      <c r="L204" s="5">
        <f t="shared" si="80"/>
        <v>5723842.7699999996</v>
      </c>
      <c r="M204" s="5">
        <f t="shared" si="80"/>
        <v>4962690.04</v>
      </c>
      <c r="N204" s="5">
        <f t="shared" si="80"/>
        <v>6007983.3899999997</v>
      </c>
      <c r="O204" s="5">
        <f t="shared" si="80"/>
        <v>5192514</v>
      </c>
      <c r="P204" s="5">
        <f t="shared" si="80"/>
        <v>0</v>
      </c>
      <c r="Q204" s="48"/>
      <c r="R204" s="48"/>
      <c r="S204" s="48"/>
      <c r="T204" s="48"/>
      <c r="U204" s="48"/>
      <c r="V204" s="48"/>
      <c r="W204" s="48"/>
      <c r="X204" s="48"/>
      <c r="Y204" s="48"/>
    </row>
    <row r="205" spans="1:25" ht="40.15" customHeight="1" x14ac:dyDescent="0.25">
      <c r="A205" s="48"/>
      <c r="B205" s="48"/>
      <c r="C205" s="43"/>
      <c r="D205" s="43"/>
      <c r="E205" s="48"/>
      <c r="F205" s="48"/>
      <c r="G205" s="48"/>
      <c r="H205" s="48"/>
      <c r="I205" s="11" t="s">
        <v>36</v>
      </c>
      <c r="J205" s="5">
        <f t="shared" si="78"/>
        <v>17586172.379999999</v>
      </c>
      <c r="K205" s="5">
        <f t="shared" si="80"/>
        <v>1312108.8499999999</v>
      </c>
      <c r="L205" s="5">
        <f t="shared" si="80"/>
        <v>2527187.8600000003</v>
      </c>
      <c r="M205" s="5">
        <f t="shared" si="80"/>
        <v>3269515.13</v>
      </c>
      <c r="N205" s="5">
        <f t="shared" si="80"/>
        <v>3210938.54</v>
      </c>
      <c r="O205" s="5">
        <f t="shared" si="80"/>
        <v>3628511</v>
      </c>
      <c r="P205" s="5">
        <f t="shared" si="80"/>
        <v>3637911</v>
      </c>
      <c r="Q205" s="48"/>
      <c r="R205" s="48"/>
      <c r="S205" s="48"/>
      <c r="T205" s="48"/>
      <c r="U205" s="48"/>
      <c r="V205" s="48"/>
      <c r="W205" s="48"/>
      <c r="X205" s="48"/>
      <c r="Y205" s="48"/>
    </row>
    <row r="206" spans="1:25" ht="27" customHeight="1" x14ac:dyDescent="0.25">
      <c r="A206" s="48" t="s">
        <v>180</v>
      </c>
      <c r="B206" s="48" t="s">
        <v>181</v>
      </c>
      <c r="C206" s="41">
        <v>2020</v>
      </c>
      <c r="D206" s="41">
        <v>2025</v>
      </c>
      <c r="E206" s="48" t="s">
        <v>31</v>
      </c>
      <c r="F206" s="48" t="s">
        <v>39</v>
      </c>
      <c r="G206" s="48" t="s">
        <v>50</v>
      </c>
      <c r="H206" s="48" t="s">
        <v>32</v>
      </c>
      <c r="I206" s="11" t="s">
        <v>33</v>
      </c>
      <c r="J206" s="24">
        <f t="shared" si="78"/>
        <v>4825108.45</v>
      </c>
      <c r="K206" s="24">
        <f>K207+K208+K209</f>
        <v>100107.92</v>
      </c>
      <c r="L206" s="5">
        <f t="shared" ref="L206:P206" si="81">L207+L208+L209</f>
        <v>180855.18</v>
      </c>
      <c r="M206" s="5">
        <f t="shared" si="81"/>
        <v>1592950.94</v>
      </c>
      <c r="N206" s="5">
        <f t="shared" si="81"/>
        <v>833994.41</v>
      </c>
      <c r="O206" s="5">
        <v>1053900</v>
      </c>
      <c r="P206" s="5">
        <f t="shared" si="81"/>
        <v>1063300</v>
      </c>
      <c r="Q206" s="48" t="s">
        <v>182</v>
      </c>
      <c r="R206" s="48" t="s">
        <v>42</v>
      </c>
      <c r="S206" s="48">
        <v>25</v>
      </c>
      <c r="T206" s="48">
        <v>25</v>
      </c>
      <c r="U206" s="48">
        <v>25</v>
      </c>
      <c r="V206" s="48">
        <v>26</v>
      </c>
      <c r="W206" s="48">
        <v>26</v>
      </c>
      <c r="X206" s="48" t="s">
        <v>32</v>
      </c>
      <c r="Y206" s="48" t="s">
        <v>32</v>
      </c>
    </row>
    <row r="207" spans="1:25" ht="31.5" x14ac:dyDescent="0.25">
      <c r="A207" s="48"/>
      <c r="B207" s="48"/>
      <c r="C207" s="42"/>
      <c r="D207" s="42"/>
      <c r="E207" s="48"/>
      <c r="F207" s="48"/>
      <c r="G207" s="48"/>
      <c r="H207" s="48"/>
      <c r="I207" s="11" t="s">
        <v>34</v>
      </c>
      <c r="J207" s="5">
        <f t="shared" si="78"/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48"/>
      <c r="R207" s="48"/>
      <c r="S207" s="48"/>
      <c r="T207" s="48"/>
      <c r="U207" s="48"/>
      <c r="V207" s="48"/>
      <c r="W207" s="48"/>
      <c r="X207" s="48"/>
      <c r="Y207" s="48"/>
    </row>
    <row r="208" spans="1:25" ht="31.5" x14ac:dyDescent="0.25">
      <c r="A208" s="48"/>
      <c r="B208" s="48"/>
      <c r="C208" s="42"/>
      <c r="D208" s="42"/>
      <c r="E208" s="48"/>
      <c r="F208" s="48"/>
      <c r="G208" s="48"/>
      <c r="H208" s="48"/>
      <c r="I208" s="11" t="s">
        <v>35</v>
      </c>
      <c r="J208" s="5">
        <f t="shared" si="78"/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48"/>
      <c r="R208" s="48"/>
      <c r="S208" s="48"/>
      <c r="T208" s="48"/>
      <c r="U208" s="48"/>
      <c r="V208" s="48"/>
      <c r="W208" s="48"/>
      <c r="X208" s="48"/>
      <c r="Y208" s="48"/>
    </row>
    <row r="209" spans="1:25" ht="31.5" x14ac:dyDescent="0.25">
      <c r="A209" s="48"/>
      <c r="B209" s="48"/>
      <c r="C209" s="43"/>
      <c r="D209" s="43"/>
      <c r="E209" s="48"/>
      <c r="F209" s="48"/>
      <c r="G209" s="48"/>
      <c r="H209" s="48"/>
      <c r="I209" s="11" t="s">
        <v>36</v>
      </c>
      <c r="J209" s="24">
        <f t="shared" si="78"/>
        <v>4825108.45</v>
      </c>
      <c r="K209" s="24">
        <v>100107.92</v>
      </c>
      <c r="L209" s="24">
        <v>180855.18</v>
      </c>
      <c r="M209" s="5">
        <v>1592950.94</v>
      </c>
      <c r="N209" s="5">
        <v>833994.41</v>
      </c>
      <c r="O209" s="5">
        <v>1053900</v>
      </c>
      <c r="P209" s="5">
        <v>1063300</v>
      </c>
      <c r="Q209" s="48"/>
      <c r="R209" s="48"/>
      <c r="S209" s="48"/>
      <c r="T209" s="48"/>
      <c r="U209" s="48"/>
      <c r="V209" s="48"/>
      <c r="W209" s="48"/>
      <c r="X209" s="48"/>
      <c r="Y209" s="48"/>
    </row>
    <row r="210" spans="1:25" x14ac:dyDescent="0.25">
      <c r="A210" s="48" t="s">
        <v>183</v>
      </c>
      <c r="B210" s="48" t="s">
        <v>184</v>
      </c>
      <c r="C210" s="41">
        <v>2020</v>
      </c>
      <c r="D210" s="41">
        <v>2025</v>
      </c>
      <c r="E210" s="48" t="s">
        <v>31</v>
      </c>
      <c r="F210" s="48" t="s">
        <v>39</v>
      </c>
      <c r="G210" s="48" t="s">
        <v>50</v>
      </c>
      <c r="H210" s="48" t="s">
        <v>32</v>
      </c>
      <c r="I210" s="11" t="s">
        <v>33</v>
      </c>
      <c r="J210" s="24">
        <f t="shared" si="78"/>
        <v>37740075.519999996</v>
      </c>
      <c r="K210" s="5">
        <f>K211+K212+K213</f>
        <v>4303982.32</v>
      </c>
      <c r="L210" s="5">
        <f t="shared" ref="L210:P210" si="82">L211+L212+L213</f>
        <v>8070175.4499999993</v>
      </c>
      <c r="M210" s="5">
        <f t="shared" si="82"/>
        <v>6639254.2300000004</v>
      </c>
      <c r="N210" s="5">
        <f t="shared" si="82"/>
        <v>8384927.5199999996</v>
      </c>
      <c r="O210" s="5">
        <f t="shared" si="82"/>
        <v>7767125</v>
      </c>
      <c r="P210" s="5">
        <f t="shared" si="82"/>
        <v>2574611</v>
      </c>
      <c r="Q210" s="48" t="s">
        <v>185</v>
      </c>
      <c r="R210" s="48" t="s">
        <v>42</v>
      </c>
      <c r="S210" s="48" t="s">
        <v>32</v>
      </c>
      <c r="T210" s="48">
        <v>107.29</v>
      </c>
      <c r="U210" s="48">
        <v>100.76</v>
      </c>
      <c r="V210" s="48">
        <v>100</v>
      </c>
      <c r="W210" s="48">
        <v>100</v>
      </c>
      <c r="X210" s="48">
        <v>100</v>
      </c>
      <c r="Y210" s="48">
        <v>100</v>
      </c>
    </row>
    <row r="211" spans="1:25" ht="46.9" customHeight="1" x14ac:dyDescent="0.25">
      <c r="A211" s="48"/>
      <c r="B211" s="48"/>
      <c r="C211" s="42"/>
      <c r="D211" s="42"/>
      <c r="E211" s="48"/>
      <c r="F211" s="48"/>
      <c r="G211" s="48"/>
      <c r="H211" s="48"/>
      <c r="I211" s="13" t="s">
        <v>34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48"/>
      <c r="R211" s="48"/>
      <c r="S211" s="48"/>
      <c r="T211" s="48"/>
      <c r="U211" s="48"/>
      <c r="V211" s="48"/>
      <c r="W211" s="48"/>
      <c r="X211" s="48"/>
      <c r="Y211" s="48"/>
    </row>
    <row r="212" spans="1:25" ht="29.45" customHeight="1" x14ac:dyDescent="0.25">
      <c r="A212" s="48"/>
      <c r="B212" s="48"/>
      <c r="C212" s="42"/>
      <c r="D212" s="42"/>
      <c r="E212" s="48"/>
      <c r="F212" s="48"/>
      <c r="G212" s="48"/>
      <c r="H212" s="48"/>
      <c r="I212" s="13" t="s">
        <v>35</v>
      </c>
      <c r="J212" s="24">
        <f t="shared" si="78"/>
        <v>24979011.59</v>
      </c>
      <c r="K212" s="5">
        <v>3091981.39</v>
      </c>
      <c r="L212" s="5">
        <v>5723842.7699999996</v>
      </c>
      <c r="M212" s="5">
        <v>4962690.04</v>
      </c>
      <c r="N212" s="5">
        <v>6007983.3899999997</v>
      </c>
      <c r="O212" s="5">
        <v>5192514</v>
      </c>
      <c r="P212" s="5">
        <v>0</v>
      </c>
      <c r="Q212" s="48"/>
      <c r="R212" s="48"/>
      <c r="S212" s="48"/>
      <c r="T212" s="48"/>
      <c r="U212" s="48"/>
      <c r="V212" s="48"/>
      <c r="W212" s="48"/>
      <c r="X212" s="48"/>
      <c r="Y212" s="48"/>
    </row>
    <row r="213" spans="1:25" ht="36" customHeight="1" x14ac:dyDescent="0.25">
      <c r="A213" s="48"/>
      <c r="B213" s="48"/>
      <c r="C213" s="43"/>
      <c r="D213" s="43"/>
      <c r="E213" s="48"/>
      <c r="F213" s="48"/>
      <c r="G213" s="48"/>
      <c r="H213" s="48"/>
      <c r="I213" s="13" t="s">
        <v>36</v>
      </c>
      <c r="J213" s="24">
        <f t="shared" si="78"/>
        <v>12761063.93</v>
      </c>
      <c r="K213" s="5">
        <v>1212000.93</v>
      </c>
      <c r="L213" s="5">
        <v>2346332.6800000002</v>
      </c>
      <c r="M213" s="5">
        <v>1676564.19</v>
      </c>
      <c r="N213" s="5">
        <v>2376944.13</v>
      </c>
      <c r="O213" s="5">
        <v>2574611</v>
      </c>
      <c r="P213" s="5">
        <v>2574611</v>
      </c>
      <c r="Q213" s="48"/>
      <c r="R213" s="48"/>
      <c r="S213" s="48"/>
      <c r="T213" s="48"/>
      <c r="U213" s="48"/>
      <c r="V213" s="48"/>
      <c r="W213" s="48"/>
      <c r="X213" s="48"/>
      <c r="Y213" s="48"/>
    </row>
    <row r="214" spans="1:25" x14ac:dyDescent="0.25">
      <c r="A214" s="73" t="s">
        <v>186</v>
      </c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5"/>
    </row>
    <row r="215" spans="1:25" ht="35.25" customHeight="1" x14ac:dyDescent="0.25">
      <c r="A215" s="48" t="s">
        <v>187</v>
      </c>
      <c r="B215" s="48" t="s">
        <v>188</v>
      </c>
      <c r="C215" s="41">
        <v>2020</v>
      </c>
      <c r="D215" s="41">
        <v>2025</v>
      </c>
      <c r="E215" s="48" t="s">
        <v>31</v>
      </c>
      <c r="F215" s="48" t="s">
        <v>39</v>
      </c>
      <c r="G215" s="64" t="s">
        <v>59</v>
      </c>
      <c r="H215" s="48" t="s">
        <v>32</v>
      </c>
      <c r="I215" s="11" t="s">
        <v>33</v>
      </c>
      <c r="J215" s="5">
        <f>SUM(K215:P215)</f>
        <v>16812187.030000001</v>
      </c>
      <c r="K215" s="5">
        <f>K216+K217+K218</f>
        <v>0</v>
      </c>
      <c r="L215" s="5">
        <f t="shared" ref="L215:P215" si="83">L216+L217+L218</f>
        <v>0</v>
      </c>
      <c r="M215" s="5">
        <f t="shared" si="83"/>
        <v>1615778.5100000002</v>
      </c>
      <c r="N215" s="5">
        <f t="shared" si="83"/>
        <v>5113943</v>
      </c>
      <c r="O215" s="5">
        <f t="shared" si="83"/>
        <v>5041232.7600000007</v>
      </c>
      <c r="P215" s="5">
        <f t="shared" si="83"/>
        <v>5041232.7600000007</v>
      </c>
      <c r="Q215" s="48" t="s">
        <v>32</v>
      </c>
      <c r="R215" s="48" t="s">
        <v>32</v>
      </c>
      <c r="S215" s="48" t="s">
        <v>32</v>
      </c>
      <c r="T215" s="48" t="s">
        <v>32</v>
      </c>
      <c r="U215" s="48" t="s">
        <v>32</v>
      </c>
      <c r="V215" s="48" t="s">
        <v>32</v>
      </c>
      <c r="W215" s="48" t="s">
        <v>32</v>
      </c>
      <c r="X215" s="48" t="s">
        <v>32</v>
      </c>
      <c r="Y215" s="48" t="s">
        <v>32</v>
      </c>
    </row>
    <row r="216" spans="1:25" ht="35.25" customHeight="1" x14ac:dyDescent="0.25">
      <c r="A216" s="48"/>
      <c r="B216" s="48"/>
      <c r="C216" s="42"/>
      <c r="D216" s="42"/>
      <c r="E216" s="48"/>
      <c r="F216" s="48"/>
      <c r="G216" s="64"/>
      <c r="H216" s="48"/>
      <c r="I216" s="11" t="s">
        <v>34</v>
      </c>
      <c r="J216" s="5">
        <f t="shared" ref="J216:J222" si="84">SUM(K216:P216)</f>
        <v>15981664.98</v>
      </c>
      <c r="K216" s="5">
        <f>K220</f>
        <v>0</v>
      </c>
      <c r="L216" s="5">
        <f t="shared" ref="L216:P216" si="85">L220</f>
        <v>0</v>
      </c>
      <c r="M216" s="5">
        <f t="shared" si="85"/>
        <v>1535959.04</v>
      </c>
      <c r="N216" s="5">
        <f t="shared" si="85"/>
        <v>4861314.22</v>
      </c>
      <c r="O216" s="5">
        <f t="shared" si="85"/>
        <v>4792195.8600000003</v>
      </c>
      <c r="P216" s="5">
        <f t="shared" si="85"/>
        <v>4792195.8600000003</v>
      </c>
      <c r="Q216" s="48"/>
      <c r="R216" s="48"/>
      <c r="S216" s="48"/>
      <c r="T216" s="48"/>
      <c r="U216" s="48"/>
      <c r="V216" s="48"/>
      <c r="W216" s="48"/>
      <c r="X216" s="48"/>
      <c r="Y216" s="48"/>
    </row>
    <row r="217" spans="1:25" ht="35.25" customHeight="1" x14ac:dyDescent="0.25">
      <c r="A217" s="48"/>
      <c r="B217" s="48"/>
      <c r="C217" s="42"/>
      <c r="D217" s="42"/>
      <c r="E217" s="48"/>
      <c r="F217" s="48"/>
      <c r="G217" s="64"/>
      <c r="H217" s="48"/>
      <c r="I217" s="11" t="s">
        <v>35</v>
      </c>
      <c r="J217" s="5">
        <f t="shared" si="84"/>
        <v>326156.43999999983</v>
      </c>
      <c r="K217" s="5">
        <f t="shared" ref="K217:P218" si="86">K221</f>
        <v>0</v>
      </c>
      <c r="L217" s="5">
        <f t="shared" si="86"/>
        <v>0</v>
      </c>
      <c r="M217" s="5">
        <f t="shared" si="86"/>
        <v>31346.11</v>
      </c>
      <c r="N217" s="5">
        <f t="shared" si="86"/>
        <v>99210.49</v>
      </c>
      <c r="O217" s="5">
        <f t="shared" si="86"/>
        <v>97799.919999999925</v>
      </c>
      <c r="P217" s="5">
        <f t="shared" si="86"/>
        <v>97799.919999999925</v>
      </c>
      <c r="Q217" s="48"/>
      <c r="R217" s="48"/>
      <c r="S217" s="48"/>
      <c r="T217" s="48"/>
      <c r="U217" s="48"/>
      <c r="V217" s="48"/>
      <c r="W217" s="48"/>
      <c r="X217" s="48"/>
      <c r="Y217" s="48"/>
    </row>
    <row r="218" spans="1:25" ht="35.25" customHeight="1" x14ac:dyDescent="0.25">
      <c r="A218" s="48"/>
      <c r="B218" s="48"/>
      <c r="C218" s="43"/>
      <c r="D218" s="43"/>
      <c r="E218" s="48"/>
      <c r="F218" s="48"/>
      <c r="G218" s="64"/>
      <c r="H218" s="48"/>
      <c r="I218" s="11" t="s">
        <v>36</v>
      </c>
      <c r="J218" s="5">
        <f t="shared" si="84"/>
        <v>504365.61</v>
      </c>
      <c r="K218" s="5">
        <f t="shared" si="86"/>
        <v>0</v>
      </c>
      <c r="L218" s="5">
        <f t="shared" si="86"/>
        <v>0</v>
      </c>
      <c r="M218" s="5">
        <f t="shared" si="86"/>
        <v>48473.36</v>
      </c>
      <c r="N218" s="5">
        <f t="shared" si="86"/>
        <v>153418.29</v>
      </c>
      <c r="O218" s="5">
        <f t="shared" si="86"/>
        <v>151236.98000000001</v>
      </c>
      <c r="P218" s="5">
        <f t="shared" si="86"/>
        <v>151236.98000000001</v>
      </c>
      <c r="Q218" s="48"/>
      <c r="R218" s="48"/>
      <c r="S218" s="48"/>
      <c r="T218" s="48"/>
      <c r="U218" s="48"/>
      <c r="V218" s="48"/>
      <c r="W218" s="48"/>
      <c r="X218" s="48"/>
      <c r="Y218" s="48"/>
    </row>
    <row r="219" spans="1:25" ht="35.25" customHeight="1" x14ac:dyDescent="0.25">
      <c r="A219" s="82" t="s">
        <v>189</v>
      </c>
      <c r="B219" s="48" t="s">
        <v>190</v>
      </c>
      <c r="C219" s="41">
        <v>2020</v>
      </c>
      <c r="D219" s="41">
        <v>2025</v>
      </c>
      <c r="E219" s="48" t="s">
        <v>31</v>
      </c>
      <c r="F219" s="48" t="s">
        <v>39</v>
      </c>
      <c r="G219" s="64" t="s">
        <v>59</v>
      </c>
      <c r="H219" s="48" t="s">
        <v>32</v>
      </c>
      <c r="I219" s="11" t="s">
        <v>33</v>
      </c>
      <c r="J219" s="5">
        <f t="shared" ref="J219:P219" si="87">J220+J221+J222</f>
        <v>16812187.030000001</v>
      </c>
      <c r="K219" s="5">
        <f t="shared" si="87"/>
        <v>0</v>
      </c>
      <c r="L219" s="5">
        <f t="shared" si="87"/>
        <v>0</v>
      </c>
      <c r="M219" s="5">
        <f t="shared" si="87"/>
        <v>1615778.5100000002</v>
      </c>
      <c r="N219" s="5">
        <f t="shared" si="87"/>
        <v>5113943</v>
      </c>
      <c r="O219" s="5">
        <f t="shared" si="87"/>
        <v>5041232.7600000007</v>
      </c>
      <c r="P219" s="5">
        <f t="shared" si="87"/>
        <v>5041232.7600000007</v>
      </c>
      <c r="Q219" s="51" t="s">
        <v>191</v>
      </c>
      <c r="R219" s="51" t="s">
        <v>92</v>
      </c>
      <c r="S219" s="51" t="s">
        <v>32</v>
      </c>
      <c r="T219" s="51" t="s">
        <v>32</v>
      </c>
      <c r="U219" s="51" t="s">
        <v>32</v>
      </c>
      <c r="V219" s="51">
        <v>9</v>
      </c>
      <c r="W219" s="51" t="s">
        <v>32</v>
      </c>
      <c r="X219" s="51" t="s">
        <v>32</v>
      </c>
      <c r="Y219" s="51" t="s">
        <v>32</v>
      </c>
    </row>
    <row r="220" spans="1:25" ht="35.25" customHeight="1" x14ac:dyDescent="0.25">
      <c r="A220" s="48"/>
      <c r="B220" s="48"/>
      <c r="C220" s="42"/>
      <c r="D220" s="42"/>
      <c r="E220" s="48"/>
      <c r="F220" s="48"/>
      <c r="G220" s="64"/>
      <c r="H220" s="48"/>
      <c r="I220" s="11" t="s">
        <v>34</v>
      </c>
      <c r="J220" s="5">
        <f t="shared" si="84"/>
        <v>15981664.98</v>
      </c>
      <c r="K220" s="5">
        <v>0</v>
      </c>
      <c r="L220" s="5">
        <v>0</v>
      </c>
      <c r="M220" s="5">
        <v>1535959.04</v>
      </c>
      <c r="N220" s="5">
        <v>4861314.22</v>
      </c>
      <c r="O220" s="5">
        <v>4792195.8600000003</v>
      </c>
      <c r="P220" s="5">
        <v>4792195.8600000003</v>
      </c>
      <c r="Q220" s="53"/>
      <c r="R220" s="53"/>
      <c r="S220" s="53"/>
      <c r="T220" s="53"/>
      <c r="U220" s="53"/>
      <c r="V220" s="53"/>
      <c r="W220" s="53"/>
      <c r="X220" s="53"/>
      <c r="Y220" s="53"/>
    </row>
    <row r="221" spans="1:25" ht="35.25" customHeight="1" x14ac:dyDescent="0.25">
      <c r="A221" s="48"/>
      <c r="B221" s="48"/>
      <c r="C221" s="42"/>
      <c r="D221" s="42"/>
      <c r="E221" s="48"/>
      <c r="F221" s="48"/>
      <c r="G221" s="64"/>
      <c r="H221" s="48"/>
      <c r="I221" s="11" t="s">
        <v>35</v>
      </c>
      <c r="J221" s="5">
        <f t="shared" si="84"/>
        <v>326156.43999999983</v>
      </c>
      <c r="K221" s="5">
        <v>0</v>
      </c>
      <c r="L221" s="5">
        <v>0</v>
      </c>
      <c r="M221" s="5">
        <v>31346.11</v>
      </c>
      <c r="N221" s="5">
        <v>99210.49</v>
      </c>
      <c r="O221" s="5">
        <v>97799.919999999925</v>
      </c>
      <c r="P221" s="5">
        <v>97799.919999999925</v>
      </c>
      <c r="Q221" s="51" t="s">
        <v>192</v>
      </c>
      <c r="R221" s="51" t="s">
        <v>92</v>
      </c>
      <c r="S221" s="51" t="s">
        <v>32</v>
      </c>
      <c r="T221" s="51" t="s">
        <v>32</v>
      </c>
      <c r="U221" s="51" t="s">
        <v>32</v>
      </c>
      <c r="V221" s="51" t="s">
        <v>32</v>
      </c>
      <c r="W221" s="51">
        <v>18</v>
      </c>
      <c r="X221" s="51">
        <v>18</v>
      </c>
      <c r="Y221" s="51">
        <v>18</v>
      </c>
    </row>
    <row r="222" spans="1:25" ht="35.25" customHeight="1" x14ac:dyDescent="0.25">
      <c r="A222" s="48"/>
      <c r="B222" s="48"/>
      <c r="C222" s="43"/>
      <c r="D222" s="43"/>
      <c r="E222" s="48"/>
      <c r="F222" s="48"/>
      <c r="G222" s="64"/>
      <c r="H222" s="48"/>
      <c r="I222" s="11" t="s">
        <v>36</v>
      </c>
      <c r="J222" s="5">
        <f t="shared" si="84"/>
        <v>504365.61</v>
      </c>
      <c r="K222" s="5">
        <v>0</v>
      </c>
      <c r="L222" s="5">
        <v>0</v>
      </c>
      <c r="M222" s="5">
        <v>48473.36</v>
      </c>
      <c r="N222" s="5">
        <v>153418.29</v>
      </c>
      <c r="O222" s="5">
        <v>151236.98000000001</v>
      </c>
      <c r="P222" s="5">
        <v>151236.98000000001</v>
      </c>
      <c r="Q222" s="53"/>
      <c r="R222" s="53"/>
      <c r="S222" s="53"/>
      <c r="T222" s="53"/>
      <c r="U222" s="53"/>
      <c r="V222" s="53"/>
      <c r="W222" s="53"/>
      <c r="X222" s="53"/>
      <c r="Y222" s="53"/>
    </row>
    <row r="223" spans="1:25" ht="24.6" customHeight="1" x14ac:dyDescent="0.25">
      <c r="A223" s="31" t="s">
        <v>193</v>
      </c>
      <c r="B223" s="31"/>
      <c r="C223" s="31">
        <v>2020</v>
      </c>
      <c r="D223" s="31">
        <v>2025</v>
      </c>
      <c r="E223" s="31" t="s">
        <v>32</v>
      </c>
      <c r="F223" s="31" t="s">
        <v>32</v>
      </c>
      <c r="G223" s="31" t="s">
        <v>32</v>
      </c>
      <c r="H223" s="31" t="s">
        <v>32</v>
      </c>
      <c r="I223" s="28" t="s">
        <v>33</v>
      </c>
      <c r="J223" s="5">
        <f t="shared" si="63"/>
        <v>3636039875.8899999</v>
      </c>
      <c r="K223" s="5">
        <f>K224+K225+K226</f>
        <v>534415990.43000001</v>
      </c>
      <c r="L223" s="5">
        <f t="shared" ref="L223:P223" si="88">L224+L225+L226</f>
        <v>597318280.13</v>
      </c>
      <c r="M223" s="5">
        <f t="shared" si="88"/>
        <v>684400286.05999994</v>
      </c>
      <c r="N223" s="5">
        <f t="shared" si="88"/>
        <v>731857378.9000001</v>
      </c>
      <c r="O223" s="5">
        <f t="shared" si="88"/>
        <v>558810522.01999998</v>
      </c>
      <c r="P223" s="5">
        <f t="shared" si="88"/>
        <v>529237418.35000002</v>
      </c>
      <c r="Q223" s="41" t="s">
        <v>32</v>
      </c>
      <c r="R223" s="41" t="s">
        <v>32</v>
      </c>
      <c r="S223" s="41" t="s">
        <v>32</v>
      </c>
      <c r="T223" s="41" t="s">
        <v>32</v>
      </c>
      <c r="U223" s="41" t="s">
        <v>32</v>
      </c>
      <c r="V223" s="41" t="s">
        <v>32</v>
      </c>
      <c r="W223" s="41" t="s">
        <v>32</v>
      </c>
      <c r="X223" s="41" t="s">
        <v>32</v>
      </c>
      <c r="Y223" s="41" t="s">
        <v>32</v>
      </c>
    </row>
    <row r="224" spans="1:25" ht="39" customHeight="1" x14ac:dyDescent="0.25">
      <c r="A224" s="31"/>
      <c r="B224" s="31"/>
      <c r="C224" s="31"/>
      <c r="D224" s="31"/>
      <c r="E224" s="31"/>
      <c r="F224" s="31"/>
      <c r="G224" s="31"/>
      <c r="H224" s="31"/>
      <c r="I224" s="13" t="s">
        <v>34</v>
      </c>
      <c r="J224" s="5">
        <f t="shared" si="63"/>
        <v>255227780.38999999</v>
      </c>
      <c r="K224" s="5">
        <f t="shared" ref="K224:P226" si="89">K17+K102+K127+K140+K165+K190+K203+K216</f>
        <v>15442373.860000001</v>
      </c>
      <c r="L224" s="5">
        <f t="shared" si="89"/>
        <v>39834072.769999996</v>
      </c>
      <c r="M224" s="5">
        <f t="shared" si="89"/>
        <v>46374028.960000001</v>
      </c>
      <c r="N224" s="5">
        <f t="shared" si="89"/>
        <v>52910615.459999993</v>
      </c>
      <c r="O224" s="5">
        <f t="shared" si="89"/>
        <v>51106977.099999994</v>
      </c>
      <c r="P224" s="5">
        <f t="shared" si="89"/>
        <v>49559712.239999995</v>
      </c>
      <c r="Q224" s="42"/>
      <c r="R224" s="42"/>
      <c r="S224" s="42"/>
      <c r="T224" s="42"/>
      <c r="U224" s="42"/>
      <c r="V224" s="42"/>
      <c r="W224" s="42"/>
      <c r="X224" s="42"/>
      <c r="Y224" s="42"/>
    </row>
    <row r="225" spans="1:25" ht="34.9" customHeight="1" x14ac:dyDescent="0.25">
      <c r="A225" s="31"/>
      <c r="B225" s="31"/>
      <c r="C225" s="31"/>
      <c r="D225" s="31"/>
      <c r="E225" s="31"/>
      <c r="F225" s="31"/>
      <c r="G225" s="31"/>
      <c r="H225" s="31"/>
      <c r="I225" s="13" t="s">
        <v>35</v>
      </c>
      <c r="J225" s="5">
        <f t="shared" si="63"/>
        <v>2411523218.4099998</v>
      </c>
      <c r="K225" s="5">
        <f t="shared" si="89"/>
        <v>360652092.29000002</v>
      </c>
      <c r="L225" s="5">
        <f t="shared" si="89"/>
        <v>383637400.73000002</v>
      </c>
      <c r="M225" s="5">
        <f t="shared" si="89"/>
        <v>447845791.19</v>
      </c>
      <c r="N225" s="5">
        <f t="shared" si="89"/>
        <v>493333875.62</v>
      </c>
      <c r="O225" s="5">
        <f t="shared" si="89"/>
        <v>383487118.18000001</v>
      </c>
      <c r="P225" s="5">
        <f t="shared" si="89"/>
        <v>342566940.40000004</v>
      </c>
      <c r="Q225" s="42"/>
      <c r="R225" s="42"/>
      <c r="S225" s="42"/>
      <c r="T225" s="42"/>
      <c r="U225" s="42"/>
      <c r="V225" s="42"/>
      <c r="W225" s="42"/>
      <c r="X225" s="42"/>
      <c r="Y225" s="42"/>
    </row>
    <row r="226" spans="1:25" ht="37.15" customHeight="1" x14ac:dyDescent="0.25">
      <c r="A226" s="31"/>
      <c r="B226" s="31"/>
      <c r="C226" s="31"/>
      <c r="D226" s="31"/>
      <c r="E226" s="31"/>
      <c r="F226" s="31"/>
      <c r="G226" s="31"/>
      <c r="H226" s="31"/>
      <c r="I226" s="13" t="s">
        <v>36</v>
      </c>
      <c r="J226" s="5">
        <f t="shared" si="63"/>
        <v>969288877.08999991</v>
      </c>
      <c r="K226" s="5">
        <f t="shared" si="89"/>
        <v>158321524.27999997</v>
      </c>
      <c r="L226" s="5">
        <f t="shared" si="89"/>
        <v>173846806.63000003</v>
      </c>
      <c r="M226" s="5">
        <f t="shared" si="89"/>
        <v>190180465.91</v>
      </c>
      <c r="N226" s="5">
        <f t="shared" si="89"/>
        <v>185612887.81999999</v>
      </c>
      <c r="O226" s="5">
        <f t="shared" si="89"/>
        <v>124216426.74000001</v>
      </c>
      <c r="P226" s="5">
        <f t="shared" si="89"/>
        <v>137110765.71000001</v>
      </c>
      <c r="Q226" s="43"/>
      <c r="R226" s="43"/>
      <c r="S226" s="43"/>
      <c r="T226" s="43"/>
      <c r="U226" s="43"/>
      <c r="V226" s="43"/>
      <c r="W226" s="43"/>
      <c r="X226" s="43"/>
      <c r="Y226" s="43"/>
    </row>
    <row r="227" spans="1:25" hidden="1" x14ac:dyDescent="0.25">
      <c r="I227" s="17"/>
      <c r="M227" s="2" t="s">
        <v>194</v>
      </c>
      <c r="N227" s="2">
        <v>529287468.58000004</v>
      </c>
      <c r="O227" s="2">
        <v>434594095.28000003</v>
      </c>
      <c r="P227" s="2">
        <v>392126652.64000005</v>
      </c>
    </row>
    <row r="228" spans="1:25" hidden="1" x14ac:dyDescent="0.25">
      <c r="N228" s="2">
        <f>N227-N224-N225</f>
        <v>-16957022.49999994</v>
      </c>
      <c r="O228" s="2">
        <f>O227-O224-O225</f>
        <v>0</v>
      </c>
      <c r="P228" s="2">
        <f>P227-P224-P225</f>
        <v>0</v>
      </c>
    </row>
    <row r="229" spans="1:25" hidden="1" x14ac:dyDescent="0.25"/>
    <row r="230" spans="1:25" hidden="1" x14ac:dyDescent="0.25">
      <c r="M230" s="18" t="s">
        <v>195</v>
      </c>
      <c r="N230" s="18">
        <v>182857963.07000002</v>
      </c>
      <c r="O230" s="18">
        <v>124216426.74000001</v>
      </c>
      <c r="P230" s="18">
        <v>137110765.71000001</v>
      </c>
    </row>
    <row r="231" spans="1:25" hidden="1" x14ac:dyDescent="0.25">
      <c r="N231" s="2">
        <f>N230-N226</f>
        <v>-2754924.7499999702</v>
      </c>
      <c r="O231" s="2">
        <f>O230-O226</f>
        <v>0</v>
      </c>
      <c r="P231" s="2">
        <f>P230-P226</f>
        <v>0</v>
      </c>
    </row>
    <row r="232" spans="1:25" hidden="1" x14ac:dyDescent="0.25"/>
  </sheetData>
  <autoFilter ref="A13:I227"/>
  <mergeCells count="900">
    <mergeCell ref="T1:U1"/>
    <mergeCell ref="A72:A75"/>
    <mergeCell ref="Y221:Y222"/>
    <mergeCell ref="V223:V226"/>
    <mergeCell ref="W223:W226"/>
    <mergeCell ref="X223:X226"/>
    <mergeCell ref="Y223:Y226"/>
    <mergeCell ref="H223:H226"/>
    <mergeCell ref="Q223:Q226"/>
    <mergeCell ref="R223:R226"/>
    <mergeCell ref="S223:S226"/>
    <mergeCell ref="T223:T226"/>
    <mergeCell ref="U223:U226"/>
    <mergeCell ref="T219:T220"/>
    <mergeCell ref="U219:U220"/>
    <mergeCell ref="V219:V220"/>
    <mergeCell ref="W219:W220"/>
    <mergeCell ref="X219:X220"/>
    <mergeCell ref="Y219:Y220"/>
    <mergeCell ref="A223:B226"/>
    <mergeCell ref="C223:C226"/>
    <mergeCell ref="D223:D226"/>
    <mergeCell ref="E223:E226"/>
    <mergeCell ref="F223:F226"/>
    <mergeCell ref="G223:G226"/>
    <mergeCell ref="T221:T222"/>
    <mergeCell ref="U221:U222"/>
    <mergeCell ref="V221:V222"/>
    <mergeCell ref="F219:F222"/>
    <mergeCell ref="G219:G222"/>
    <mergeCell ref="H219:H222"/>
    <mergeCell ref="Q219:Q220"/>
    <mergeCell ref="R219:R220"/>
    <mergeCell ref="S219:S220"/>
    <mergeCell ref="Q221:Q222"/>
    <mergeCell ref="R221:R222"/>
    <mergeCell ref="S221:S222"/>
    <mergeCell ref="U215:U218"/>
    <mergeCell ref="V215:V218"/>
    <mergeCell ref="W215:W218"/>
    <mergeCell ref="X215:X218"/>
    <mergeCell ref="Y215:Y218"/>
    <mergeCell ref="A219:A222"/>
    <mergeCell ref="B219:B222"/>
    <mergeCell ref="C219:C222"/>
    <mergeCell ref="D219:D222"/>
    <mergeCell ref="E219:E222"/>
    <mergeCell ref="G215:G218"/>
    <mergeCell ref="H215:H218"/>
    <mergeCell ref="Q215:Q218"/>
    <mergeCell ref="R215:R218"/>
    <mergeCell ref="S215:S218"/>
    <mergeCell ref="T215:T218"/>
    <mergeCell ref="A215:A218"/>
    <mergeCell ref="B215:B218"/>
    <mergeCell ref="C215:C218"/>
    <mergeCell ref="D215:D218"/>
    <mergeCell ref="E215:E218"/>
    <mergeCell ref="F215:F218"/>
    <mergeCell ref="W221:W222"/>
    <mergeCell ref="X221:X222"/>
    <mergeCell ref="U210:U213"/>
    <mergeCell ref="V210:V213"/>
    <mergeCell ref="W210:W213"/>
    <mergeCell ref="X210:X213"/>
    <mergeCell ref="Y210:Y213"/>
    <mergeCell ref="A214:Y214"/>
    <mergeCell ref="G210:G213"/>
    <mergeCell ref="H210:H213"/>
    <mergeCell ref="Q210:Q213"/>
    <mergeCell ref="R210:R213"/>
    <mergeCell ref="S210:S213"/>
    <mergeCell ref="T210:T213"/>
    <mergeCell ref="A210:A213"/>
    <mergeCell ref="B210:B213"/>
    <mergeCell ref="C210:C213"/>
    <mergeCell ref="D210:D213"/>
    <mergeCell ref="E210:E213"/>
    <mergeCell ref="F210:F213"/>
    <mergeCell ref="V206:V209"/>
    <mergeCell ref="W206:W209"/>
    <mergeCell ref="X206:X209"/>
    <mergeCell ref="Y206:Y209"/>
    <mergeCell ref="F206:F209"/>
    <mergeCell ref="G206:G209"/>
    <mergeCell ref="H206:H209"/>
    <mergeCell ref="Q206:Q209"/>
    <mergeCell ref="R206:R209"/>
    <mergeCell ref="S206:S209"/>
    <mergeCell ref="U202:U205"/>
    <mergeCell ref="V202:V205"/>
    <mergeCell ref="W202:W205"/>
    <mergeCell ref="X202:X205"/>
    <mergeCell ref="Y202:Y205"/>
    <mergeCell ref="A206:A209"/>
    <mergeCell ref="B206:B209"/>
    <mergeCell ref="C206:C209"/>
    <mergeCell ref="D206:D209"/>
    <mergeCell ref="E206:E209"/>
    <mergeCell ref="G202:G205"/>
    <mergeCell ref="H202:H205"/>
    <mergeCell ref="Q202:Q205"/>
    <mergeCell ref="R202:R205"/>
    <mergeCell ref="S202:S205"/>
    <mergeCell ref="T202:T205"/>
    <mergeCell ref="A202:A205"/>
    <mergeCell ref="B202:B205"/>
    <mergeCell ref="C202:C205"/>
    <mergeCell ref="D202:D205"/>
    <mergeCell ref="E202:E205"/>
    <mergeCell ref="F202:F205"/>
    <mergeCell ref="T206:T209"/>
    <mergeCell ref="U206:U209"/>
    <mergeCell ref="G197:G200"/>
    <mergeCell ref="H197:H200"/>
    <mergeCell ref="Q197:Q200"/>
    <mergeCell ref="R197:R200"/>
    <mergeCell ref="W197:W200"/>
    <mergeCell ref="A201:Y201"/>
    <mergeCell ref="A197:A200"/>
    <mergeCell ref="B197:B200"/>
    <mergeCell ref="C197:C200"/>
    <mergeCell ref="D197:D200"/>
    <mergeCell ref="E197:E200"/>
    <mergeCell ref="F197:F200"/>
    <mergeCell ref="V193:V196"/>
    <mergeCell ref="W193:W196"/>
    <mergeCell ref="X193:X196"/>
    <mergeCell ref="Y193:Y196"/>
    <mergeCell ref="F193:F196"/>
    <mergeCell ref="G193:G196"/>
    <mergeCell ref="H193:H196"/>
    <mergeCell ref="Q193:Q196"/>
    <mergeCell ref="R193:R196"/>
    <mergeCell ref="S193:S196"/>
    <mergeCell ref="U189:U192"/>
    <mergeCell ref="V189:V192"/>
    <mergeCell ref="W189:W192"/>
    <mergeCell ref="X189:X192"/>
    <mergeCell ref="Y189:Y192"/>
    <mergeCell ref="A193:A196"/>
    <mergeCell ref="B193:B196"/>
    <mergeCell ref="C193:C196"/>
    <mergeCell ref="D193:D196"/>
    <mergeCell ref="E193:E196"/>
    <mergeCell ref="G189:G192"/>
    <mergeCell ref="H189:H192"/>
    <mergeCell ref="Q189:Q192"/>
    <mergeCell ref="R189:R192"/>
    <mergeCell ref="S189:S192"/>
    <mergeCell ref="T189:T192"/>
    <mergeCell ref="A189:A192"/>
    <mergeCell ref="B189:B192"/>
    <mergeCell ref="C189:C192"/>
    <mergeCell ref="D189:D192"/>
    <mergeCell ref="E189:E192"/>
    <mergeCell ref="F189:F192"/>
    <mergeCell ref="T193:T196"/>
    <mergeCell ref="U193:U196"/>
    <mergeCell ref="A188:Y188"/>
    <mergeCell ref="G184:G187"/>
    <mergeCell ref="H184:H187"/>
    <mergeCell ref="Q184:Q187"/>
    <mergeCell ref="R184:R187"/>
    <mergeCell ref="S184:S187"/>
    <mergeCell ref="T184:T187"/>
    <mergeCell ref="A184:A187"/>
    <mergeCell ref="B184:B187"/>
    <mergeCell ref="C184:C187"/>
    <mergeCell ref="D184:D187"/>
    <mergeCell ref="E184:E187"/>
    <mergeCell ref="F184:F187"/>
    <mergeCell ref="H180:H183"/>
    <mergeCell ref="Q180:Q183"/>
    <mergeCell ref="R180:R183"/>
    <mergeCell ref="S180:S183"/>
    <mergeCell ref="U184:U187"/>
    <mergeCell ref="V184:V187"/>
    <mergeCell ref="W184:W187"/>
    <mergeCell ref="X184:X187"/>
    <mergeCell ref="Y184:Y187"/>
    <mergeCell ref="U176:U179"/>
    <mergeCell ref="V176:V179"/>
    <mergeCell ref="W176:W179"/>
    <mergeCell ref="X176:X179"/>
    <mergeCell ref="Y176:Y179"/>
    <mergeCell ref="A180:A183"/>
    <mergeCell ref="B180:B183"/>
    <mergeCell ref="C180:C183"/>
    <mergeCell ref="D180:D183"/>
    <mergeCell ref="E180:E183"/>
    <mergeCell ref="G176:G179"/>
    <mergeCell ref="H176:H179"/>
    <mergeCell ref="Q176:Q179"/>
    <mergeCell ref="R176:R179"/>
    <mergeCell ref="S176:S179"/>
    <mergeCell ref="T176:T179"/>
    <mergeCell ref="T180:T183"/>
    <mergeCell ref="U180:U183"/>
    <mergeCell ref="V180:V183"/>
    <mergeCell ref="W180:W183"/>
    <mergeCell ref="X180:X183"/>
    <mergeCell ref="Y180:Y183"/>
    <mergeCell ref="F180:F183"/>
    <mergeCell ref="G180:G183"/>
    <mergeCell ref="A176:A179"/>
    <mergeCell ref="B176:B179"/>
    <mergeCell ref="C176:C179"/>
    <mergeCell ref="D176:D179"/>
    <mergeCell ref="E176:E179"/>
    <mergeCell ref="F176:F179"/>
    <mergeCell ref="H172:H175"/>
    <mergeCell ref="Q172:Q175"/>
    <mergeCell ref="R172:R175"/>
    <mergeCell ref="W168:W171"/>
    <mergeCell ref="X168:X171"/>
    <mergeCell ref="Y168:Y171"/>
    <mergeCell ref="A172:A175"/>
    <mergeCell ref="B172:B175"/>
    <mergeCell ref="C172:C175"/>
    <mergeCell ref="D172:D175"/>
    <mergeCell ref="E172:E175"/>
    <mergeCell ref="F172:F175"/>
    <mergeCell ref="G172:G175"/>
    <mergeCell ref="Q168:Q171"/>
    <mergeCell ref="R168:R171"/>
    <mergeCell ref="S168:S171"/>
    <mergeCell ref="T168:T171"/>
    <mergeCell ref="U168:U171"/>
    <mergeCell ref="V168:V171"/>
    <mergeCell ref="V172:V175"/>
    <mergeCell ref="W172:W175"/>
    <mergeCell ref="X172:X175"/>
    <mergeCell ref="Y172:Y175"/>
    <mergeCell ref="S172:S175"/>
    <mergeCell ref="T172:T175"/>
    <mergeCell ref="U172:U175"/>
    <mergeCell ref="A168:A171"/>
    <mergeCell ref="B168:B171"/>
    <mergeCell ref="C168:C171"/>
    <mergeCell ref="D168:D171"/>
    <mergeCell ref="E168:E171"/>
    <mergeCell ref="F168:F171"/>
    <mergeCell ref="G168:G171"/>
    <mergeCell ref="H168:H171"/>
    <mergeCell ref="R164:R167"/>
    <mergeCell ref="A163:Y163"/>
    <mergeCell ref="A164:A167"/>
    <mergeCell ref="B164:B167"/>
    <mergeCell ref="C164:C167"/>
    <mergeCell ref="D164:D167"/>
    <mergeCell ref="E164:E167"/>
    <mergeCell ref="F164:F167"/>
    <mergeCell ref="G164:G167"/>
    <mergeCell ref="H164:H167"/>
    <mergeCell ref="Q164:Q167"/>
    <mergeCell ref="X164:X167"/>
    <mergeCell ref="Y164:Y167"/>
    <mergeCell ref="S164:S167"/>
    <mergeCell ref="T164:T167"/>
    <mergeCell ref="U164:U167"/>
    <mergeCell ref="V164:V167"/>
    <mergeCell ref="W164:W167"/>
    <mergeCell ref="V159:V162"/>
    <mergeCell ref="W159:W162"/>
    <mergeCell ref="X159:X162"/>
    <mergeCell ref="Y159:Y162"/>
    <mergeCell ref="F159:F162"/>
    <mergeCell ref="G159:G162"/>
    <mergeCell ref="H159:H162"/>
    <mergeCell ref="Q159:Q162"/>
    <mergeCell ref="R159:R162"/>
    <mergeCell ref="S159:S162"/>
    <mergeCell ref="U155:U158"/>
    <mergeCell ref="V155:V158"/>
    <mergeCell ref="W155:W158"/>
    <mergeCell ref="X155:X158"/>
    <mergeCell ref="Y155:Y158"/>
    <mergeCell ref="A159:A162"/>
    <mergeCell ref="B159:B162"/>
    <mergeCell ref="C159:C162"/>
    <mergeCell ref="D159:D162"/>
    <mergeCell ref="E159:E162"/>
    <mergeCell ref="G155:G158"/>
    <mergeCell ref="H155:H158"/>
    <mergeCell ref="Q155:Q158"/>
    <mergeCell ref="R155:R158"/>
    <mergeCell ref="S155:S158"/>
    <mergeCell ref="T155:T158"/>
    <mergeCell ref="A155:A158"/>
    <mergeCell ref="B155:B158"/>
    <mergeCell ref="C155:C158"/>
    <mergeCell ref="D155:D158"/>
    <mergeCell ref="E155:E158"/>
    <mergeCell ref="F155:F158"/>
    <mergeCell ref="T159:T162"/>
    <mergeCell ref="U159:U162"/>
    <mergeCell ref="V151:V154"/>
    <mergeCell ref="W151:W154"/>
    <mergeCell ref="X151:X154"/>
    <mergeCell ref="Y151:Y154"/>
    <mergeCell ref="F151:F154"/>
    <mergeCell ref="G151:G154"/>
    <mergeCell ref="H151:H154"/>
    <mergeCell ref="Q151:Q154"/>
    <mergeCell ref="R151:R154"/>
    <mergeCell ref="S151:S154"/>
    <mergeCell ref="U147:U150"/>
    <mergeCell ref="V147:V150"/>
    <mergeCell ref="W147:W150"/>
    <mergeCell ref="X147:X150"/>
    <mergeCell ref="Y147:Y150"/>
    <mergeCell ref="A151:A154"/>
    <mergeCell ref="B151:B154"/>
    <mergeCell ref="C151:C154"/>
    <mergeCell ref="D151:D154"/>
    <mergeCell ref="E151:E154"/>
    <mergeCell ref="G147:G150"/>
    <mergeCell ref="H147:H150"/>
    <mergeCell ref="Q147:Q150"/>
    <mergeCell ref="R147:R150"/>
    <mergeCell ref="S147:S150"/>
    <mergeCell ref="T147:T150"/>
    <mergeCell ref="A147:A150"/>
    <mergeCell ref="B147:B150"/>
    <mergeCell ref="C147:C150"/>
    <mergeCell ref="D147:D150"/>
    <mergeCell ref="E147:E150"/>
    <mergeCell ref="F147:F150"/>
    <mergeCell ref="T151:T154"/>
    <mergeCell ref="U151:U154"/>
    <mergeCell ref="V143:V146"/>
    <mergeCell ref="W143:W146"/>
    <mergeCell ref="X143:X146"/>
    <mergeCell ref="Y143:Y146"/>
    <mergeCell ref="F143:F146"/>
    <mergeCell ref="G143:G146"/>
    <mergeCell ref="H143:H146"/>
    <mergeCell ref="Q143:Q146"/>
    <mergeCell ref="R143:R146"/>
    <mergeCell ref="S143:S146"/>
    <mergeCell ref="U139:U142"/>
    <mergeCell ref="V139:V142"/>
    <mergeCell ref="W139:W142"/>
    <mergeCell ref="X139:X142"/>
    <mergeCell ref="Y139:Y142"/>
    <mergeCell ref="A143:A146"/>
    <mergeCell ref="B143:B146"/>
    <mergeCell ref="C143:C146"/>
    <mergeCell ref="D143:D146"/>
    <mergeCell ref="E143:E146"/>
    <mergeCell ref="G139:G142"/>
    <mergeCell ref="H139:H142"/>
    <mergeCell ref="Q139:Q142"/>
    <mergeCell ref="R139:R142"/>
    <mergeCell ref="S139:S142"/>
    <mergeCell ref="T139:T142"/>
    <mergeCell ref="A139:A142"/>
    <mergeCell ref="B139:B142"/>
    <mergeCell ref="C139:C142"/>
    <mergeCell ref="D139:D142"/>
    <mergeCell ref="E139:E142"/>
    <mergeCell ref="F139:F142"/>
    <mergeCell ref="T143:T146"/>
    <mergeCell ref="U143:U146"/>
    <mergeCell ref="U134:U137"/>
    <mergeCell ref="V134:V137"/>
    <mergeCell ref="W134:W137"/>
    <mergeCell ref="X134:X137"/>
    <mergeCell ref="Y134:Y137"/>
    <mergeCell ref="A138:Y138"/>
    <mergeCell ref="G134:G137"/>
    <mergeCell ref="H134:H137"/>
    <mergeCell ref="Q134:Q137"/>
    <mergeCell ref="R134:R137"/>
    <mergeCell ref="S134:S137"/>
    <mergeCell ref="T134:T137"/>
    <mergeCell ref="A134:A137"/>
    <mergeCell ref="B134:B137"/>
    <mergeCell ref="C134:C137"/>
    <mergeCell ref="D134:D137"/>
    <mergeCell ref="E134:E137"/>
    <mergeCell ref="F134:F137"/>
    <mergeCell ref="V130:V133"/>
    <mergeCell ref="W130:W133"/>
    <mergeCell ref="X130:X133"/>
    <mergeCell ref="Y130:Y133"/>
    <mergeCell ref="F130:F133"/>
    <mergeCell ref="G130:G133"/>
    <mergeCell ref="H130:H133"/>
    <mergeCell ref="Q130:Q133"/>
    <mergeCell ref="R130:R133"/>
    <mergeCell ref="S130:S133"/>
    <mergeCell ref="U126:U129"/>
    <mergeCell ref="V126:V129"/>
    <mergeCell ref="W126:W129"/>
    <mergeCell ref="X126:X129"/>
    <mergeCell ref="Y126:Y129"/>
    <mergeCell ref="A130:A133"/>
    <mergeCell ref="B130:B133"/>
    <mergeCell ref="C130:C133"/>
    <mergeCell ref="D130:D133"/>
    <mergeCell ref="E130:E133"/>
    <mergeCell ref="G126:G129"/>
    <mergeCell ref="H126:H129"/>
    <mergeCell ref="Q126:Q129"/>
    <mergeCell ref="R126:R129"/>
    <mergeCell ref="S126:S129"/>
    <mergeCell ref="T126:T129"/>
    <mergeCell ref="A126:A129"/>
    <mergeCell ref="B126:B129"/>
    <mergeCell ref="C126:C129"/>
    <mergeCell ref="D126:D129"/>
    <mergeCell ref="E126:E129"/>
    <mergeCell ref="F126:F129"/>
    <mergeCell ref="T130:T133"/>
    <mergeCell ref="U130:U133"/>
    <mergeCell ref="U121:U124"/>
    <mergeCell ref="V121:V124"/>
    <mergeCell ref="W121:W124"/>
    <mergeCell ref="X121:X124"/>
    <mergeCell ref="Y121:Y124"/>
    <mergeCell ref="A125:Y125"/>
    <mergeCell ref="G121:G124"/>
    <mergeCell ref="H121:H124"/>
    <mergeCell ref="Q121:Q124"/>
    <mergeCell ref="R121:R124"/>
    <mergeCell ref="S121:S124"/>
    <mergeCell ref="T121:T124"/>
    <mergeCell ref="A121:A124"/>
    <mergeCell ref="B121:B124"/>
    <mergeCell ref="C121:C124"/>
    <mergeCell ref="D121:D124"/>
    <mergeCell ref="E121:E124"/>
    <mergeCell ref="F121:F124"/>
    <mergeCell ref="A117:A120"/>
    <mergeCell ref="B117:B120"/>
    <mergeCell ref="C117:C120"/>
    <mergeCell ref="D117:D120"/>
    <mergeCell ref="E117:E120"/>
    <mergeCell ref="F117:F120"/>
    <mergeCell ref="T113:T120"/>
    <mergeCell ref="U113:U120"/>
    <mergeCell ref="V113:V120"/>
    <mergeCell ref="Y113:Y120"/>
    <mergeCell ref="F113:F116"/>
    <mergeCell ref="G113:G116"/>
    <mergeCell ref="H113:H116"/>
    <mergeCell ref="Q113:Q120"/>
    <mergeCell ref="R113:R120"/>
    <mergeCell ref="S113:S120"/>
    <mergeCell ref="G117:G120"/>
    <mergeCell ref="H117:H120"/>
    <mergeCell ref="U109:U112"/>
    <mergeCell ref="V109:V112"/>
    <mergeCell ref="W109:W112"/>
    <mergeCell ref="X109:X112"/>
    <mergeCell ref="Y109:Y112"/>
    <mergeCell ref="A113:A116"/>
    <mergeCell ref="B113:B116"/>
    <mergeCell ref="C113:C116"/>
    <mergeCell ref="D113:D116"/>
    <mergeCell ref="E113:E116"/>
    <mergeCell ref="G109:G112"/>
    <mergeCell ref="H109:H112"/>
    <mergeCell ref="Q109:Q112"/>
    <mergeCell ref="R109:R112"/>
    <mergeCell ref="S109:S112"/>
    <mergeCell ref="T109:T112"/>
    <mergeCell ref="A109:A112"/>
    <mergeCell ref="B109:B112"/>
    <mergeCell ref="C109:C112"/>
    <mergeCell ref="D109:D112"/>
    <mergeCell ref="E109:E112"/>
    <mergeCell ref="F109:F112"/>
    <mergeCell ref="W113:W120"/>
    <mergeCell ref="X113:X120"/>
    <mergeCell ref="V105:V108"/>
    <mergeCell ref="W105:W108"/>
    <mergeCell ref="X105:X108"/>
    <mergeCell ref="Y105:Y108"/>
    <mergeCell ref="F105:F108"/>
    <mergeCell ref="G105:G108"/>
    <mergeCell ref="H105:H108"/>
    <mergeCell ref="Q105:Q108"/>
    <mergeCell ref="R105:R108"/>
    <mergeCell ref="S105:S108"/>
    <mergeCell ref="U101:U104"/>
    <mergeCell ref="V101:V104"/>
    <mergeCell ref="W101:W104"/>
    <mergeCell ref="X101:X104"/>
    <mergeCell ref="Y101:Y104"/>
    <mergeCell ref="A105:A108"/>
    <mergeCell ref="B105:B108"/>
    <mergeCell ref="C105:C108"/>
    <mergeCell ref="D105:D108"/>
    <mergeCell ref="E105:E108"/>
    <mergeCell ref="G101:G104"/>
    <mergeCell ref="H101:H104"/>
    <mergeCell ref="Q101:Q104"/>
    <mergeCell ref="R101:R104"/>
    <mergeCell ref="S101:S104"/>
    <mergeCell ref="T101:T104"/>
    <mergeCell ref="A101:A104"/>
    <mergeCell ref="B101:B104"/>
    <mergeCell ref="C101:C104"/>
    <mergeCell ref="D101:D104"/>
    <mergeCell ref="E101:E104"/>
    <mergeCell ref="F101:F104"/>
    <mergeCell ref="T105:T108"/>
    <mergeCell ref="U105:U108"/>
    <mergeCell ref="U96:U99"/>
    <mergeCell ref="V96:V99"/>
    <mergeCell ref="W96:W99"/>
    <mergeCell ref="X96:X99"/>
    <mergeCell ref="Y96:Y99"/>
    <mergeCell ref="A100:Y100"/>
    <mergeCell ref="G96:G99"/>
    <mergeCell ref="H96:H99"/>
    <mergeCell ref="Q96:Q99"/>
    <mergeCell ref="R96:R99"/>
    <mergeCell ref="S96:S99"/>
    <mergeCell ref="T96:T99"/>
    <mergeCell ref="A96:A99"/>
    <mergeCell ref="B96:B99"/>
    <mergeCell ref="C96:C99"/>
    <mergeCell ref="D96:D99"/>
    <mergeCell ref="E96:E99"/>
    <mergeCell ref="F96:F99"/>
    <mergeCell ref="V92:V95"/>
    <mergeCell ref="W92:W95"/>
    <mergeCell ref="X92:X95"/>
    <mergeCell ref="Y92:Y95"/>
    <mergeCell ref="F92:F95"/>
    <mergeCell ref="G92:G95"/>
    <mergeCell ref="H92:H95"/>
    <mergeCell ref="Q92:Q95"/>
    <mergeCell ref="R92:R95"/>
    <mergeCell ref="S92:S95"/>
    <mergeCell ref="U88:U91"/>
    <mergeCell ref="V88:V91"/>
    <mergeCell ref="W88:W91"/>
    <mergeCell ref="X88:X91"/>
    <mergeCell ref="Y88:Y91"/>
    <mergeCell ref="A92:A95"/>
    <mergeCell ref="B92:B95"/>
    <mergeCell ref="C92:C95"/>
    <mergeCell ref="D92:D95"/>
    <mergeCell ref="E92:E95"/>
    <mergeCell ref="G88:G91"/>
    <mergeCell ref="H88:H91"/>
    <mergeCell ref="Q88:Q91"/>
    <mergeCell ref="R88:R91"/>
    <mergeCell ref="S88:S91"/>
    <mergeCell ref="T88:T91"/>
    <mergeCell ref="A88:A91"/>
    <mergeCell ref="B88:B91"/>
    <mergeCell ref="C88:C91"/>
    <mergeCell ref="D88:D91"/>
    <mergeCell ref="E88:E91"/>
    <mergeCell ref="F88:F91"/>
    <mergeCell ref="T92:T95"/>
    <mergeCell ref="U92:U95"/>
    <mergeCell ref="T84:T87"/>
    <mergeCell ref="U84:U87"/>
    <mergeCell ref="V84:V87"/>
    <mergeCell ref="W84:W87"/>
    <mergeCell ref="X84:X87"/>
    <mergeCell ref="Y84:Y87"/>
    <mergeCell ref="U80:U83"/>
    <mergeCell ref="V80:V83"/>
    <mergeCell ref="W80:W83"/>
    <mergeCell ref="X80:X83"/>
    <mergeCell ref="Y80:Y83"/>
    <mergeCell ref="T80:T83"/>
    <mergeCell ref="A84:A87"/>
    <mergeCell ref="B84:B87"/>
    <mergeCell ref="Q84:Q87"/>
    <mergeCell ref="R84:R87"/>
    <mergeCell ref="S84:S87"/>
    <mergeCell ref="G80:G83"/>
    <mergeCell ref="H80:H83"/>
    <mergeCell ref="Q80:Q83"/>
    <mergeCell ref="R80:R83"/>
    <mergeCell ref="S80:S83"/>
    <mergeCell ref="A80:A83"/>
    <mergeCell ref="B80:B83"/>
    <mergeCell ref="C80:C83"/>
    <mergeCell ref="D80:D83"/>
    <mergeCell ref="E80:E83"/>
    <mergeCell ref="F80:F83"/>
    <mergeCell ref="V76:V79"/>
    <mergeCell ref="W76:W79"/>
    <mergeCell ref="X76:X79"/>
    <mergeCell ref="Y76:Y79"/>
    <mergeCell ref="F76:F79"/>
    <mergeCell ref="G76:G79"/>
    <mergeCell ref="H76:H79"/>
    <mergeCell ref="Q76:Q79"/>
    <mergeCell ref="R76:R79"/>
    <mergeCell ref="S76:S79"/>
    <mergeCell ref="U68:U71"/>
    <mergeCell ref="V68:V71"/>
    <mergeCell ref="W68:W71"/>
    <mergeCell ref="X68:X71"/>
    <mergeCell ref="Y68:Y71"/>
    <mergeCell ref="A76:A79"/>
    <mergeCell ref="B76:B79"/>
    <mergeCell ref="C76:C79"/>
    <mergeCell ref="D76:D79"/>
    <mergeCell ref="E76:E79"/>
    <mergeCell ref="G68:G71"/>
    <mergeCell ref="H68:H71"/>
    <mergeCell ref="Q68:Q71"/>
    <mergeCell ref="R68:R71"/>
    <mergeCell ref="S68:S71"/>
    <mergeCell ref="T68:T71"/>
    <mergeCell ref="A68:A71"/>
    <mergeCell ref="B68:B71"/>
    <mergeCell ref="C68:C71"/>
    <mergeCell ref="D68:D71"/>
    <mergeCell ref="E68:E71"/>
    <mergeCell ref="F68:F71"/>
    <mergeCell ref="T76:T79"/>
    <mergeCell ref="U76:U79"/>
    <mergeCell ref="V64:V67"/>
    <mergeCell ref="W64:W67"/>
    <mergeCell ref="X64:X67"/>
    <mergeCell ref="Y64:Y67"/>
    <mergeCell ref="F64:F67"/>
    <mergeCell ref="G64:G67"/>
    <mergeCell ref="H64:H67"/>
    <mergeCell ref="Q64:Q67"/>
    <mergeCell ref="R64:R67"/>
    <mergeCell ref="S64:S67"/>
    <mergeCell ref="U60:U63"/>
    <mergeCell ref="V60:V63"/>
    <mergeCell ref="W60:W63"/>
    <mergeCell ref="X60:X63"/>
    <mergeCell ref="Y60:Y63"/>
    <mergeCell ref="A64:A67"/>
    <mergeCell ref="B64:B67"/>
    <mergeCell ref="C64:C67"/>
    <mergeCell ref="D64:D67"/>
    <mergeCell ref="E64:E67"/>
    <mergeCell ref="G60:G63"/>
    <mergeCell ref="H60:H63"/>
    <mergeCell ref="Q60:Q63"/>
    <mergeCell ref="R60:R63"/>
    <mergeCell ref="S60:S63"/>
    <mergeCell ref="T60:T63"/>
    <mergeCell ref="A60:A63"/>
    <mergeCell ref="B60:B63"/>
    <mergeCell ref="C60:C63"/>
    <mergeCell ref="D60:D63"/>
    <mergeCell ref="E60:E63"/>
    <mergeCell ref="F60:F63"/>
    <mergeCell ref="T64:T67"/>
    <mergeCell ref="U64:U67"/>
    <mergeCell ref="V56:V59"/>
    <mergeCell ref="W56:W59"/>
    <mergeCell ref="X56:X59"/>
    <mergeCell ref="Y56:Y59"/>
    <mergeCell ref="F56:F59"/>
    <mergeCell ref="G56:G59"/>
    <mergeCell ref="H56:H59"/>
    <mergeCell ref="Q56:Q59"/>
    <mergeCell ref="R56:R59"/>
    <mergeCell ref="S56:S59"/>
    <mergeCell ref="U52:U55"/>
    <mergeCell ref="V52:V55"/>
    <mergeCell ref="W52:W55"/>
    <mergeCell ref="X52:X55"/>
    <mergeCell ref="Y52:Y55"/>
    <mergeCell ref="A56:A59"/>
    <mergeCell ref="B56:B59"/>
    <mergeCell ref="C56:C59"/>
    <mergeCell ref="D56:D59"/>
    <mergeCell ref="E56:E59"/>
    <mergeCell ref="G52:G55"/>
    <mergeCell ref="H52:H55"/>
    <mergeCell ref="Q52:Q55"/>
    <mergeCell ref="R52:R55"/>
    <mergeCell ref="S52:S55"/>
    <mergeCell ref="T52:T55"/>
    <mergeCell ref="A52:A55"/>
    <mergeCell ref="B52:B55"/>
    <mergeCell ref="C52:C55"/>
    <mergeCell ref="D52:D55"/>
    <mergeCell ref="E52:E55"/>
    <mergeCell ref="F52:F55"/>
    <mergeCell ref="T56:T59"/>
    <mergeCell ref="U56:U59"/>
    <mergeCell ref="V48:V51"/>
    <mergeCell ref="W48:W51"/>
    <mergeCell ref="X48:X51"/>
    <mergeCell ref="Y48:Y51"/>
    <mergeCell ref="F48:F51"/>
    <mergeCell ref="G48:G51"/>
    <mergeCell ref="H48:H51"/>
    <mergeCell ref="Q48:Q51"/>
    <mergeCell ref="R48:R51"/>
    <mergeCell ref="S48:S51"/>
    <mergeCell ref="U44:U47"/>
    <mergeCell ref="V44:V47"/>
    <mergeCell ref="W44:W47"/>
    <mergeCell ref="X44:X47"/>
    <mergeCell ref="Y44:Y47"/>
    <mergeCell ref="A48:A51"/>
    <mergeCell ref="B48:B51"/>
    <mergeCell ref="C48:C51"/>
    <mergeCell ref="D48:D51"/>
    <mergeCell ref="E48:E51"/>
    <mergeCell ref="G44:G47"/>
    <mergeCell ref="H44:H47"/>
    <mergeCell ref="Q44:Q47"/>
    <mergeCell ref="R44:R47"/>
    <mergeCell ref="S44:S47"/>
    <mergeCell ref="T44:T47"/>
    <mergeCell ref="A44:A47"/>
    <mergeCell ref="B44:B47"/>
    <mergeCell ref="C44:C47"/>
    <mergeCell ref="D44:D47"/>
    <mergeCell ref="E44:E47"/>
    <mergeCell ref="F44:F47"/>
    <mergeCell ref="T48:T51"/>
    <mergeCell ref="U48:U51"/>
    <mergeCell ref="U40:U43"/>
    <mergeCell ref="V40:V43"/>
    <mergeCell ref="W40:W43"/>
    <mergeCell ref="X40:X43"/>
    <mergeCell ref="Y40:Y43"/>
    <mergeCell ref="F40:F43"/>
    <mergeCell ref="G40:G43"/>
    <mergeCell ref="H40:H43"/>
    <mergeCell ref="Q40:Q43"/>
    <mergeCell ref="R40:R43"/>
    <mergeCell ref="S40:S43"/>
    <mergeCell ref="S36:S39"/>
    <mergeCell ref="T36:T39"/>
    <mergeCell ref="A36:A39"/>
    <mergeCell ref="B36:B39"/>
    <mergeCell ref="C36:C39"/>
    <mergeCell ref="D36:D39"/>
    <mergeCell ref="E36:E39"/>
    <mergeCell ref="F36:F39"/>
    <mergeCell ref="T40:T43"/>
    <mergeCell ref="A40:A43"/>
    <mergeCell ref="B40:B43"/>
    <mergeCell ref="C40:C43"/>
    <mergeCell ref="D40:D43"/>
    <mergeCell ref="E40:E43"/>
    <mergeCell ref="G36:G39"/>
    <mergeCell ref="H36:H39"/>
    <mergeCell ref="Q36:Q39"/>
    <mergeCell ref="R36:R39"/>
    <mergeCell ref="Y34:Y35"/>
    <mergeCell ref="T32:T33"/>
    <mergeCell ref="U32:U33"/>
    <mergeCell ref="V32:V33"/>
    <mergeCell ref="W32:W33"/>
    <mergeCell ref="X32:X33"/>
    <mergeCell ref="Y32:Y33"/>
    <mergeCell ref="U36:U39"/>
    <mergeCell ref="V36:V39"/>
    <mergeCell ref="W36:W39"/>
    <mergeCell ref="X36:X39"/>
    <mergeCell ref="Y36:Y39"/>
    <mergeCell ref="S32:S33"/>
    <mergeCell ref="Q34:Q35"/>
    <mergeCell ref="R34:R35"/>
    <mergeCell ref="S34:S35"/>
    <mergeCell ref="T34:T35"/>
    <mergeCell ref="U34:U35"/>
    <mergeCell ref="V34:V35"/>
    <mergeCell ref="W34:W35"/>
    <mergeCell ref="X34:X35"/>
    <mergeCell ref="A32:A35"/>
    <mergeCell ref="B32:B35"/>
    <mergeCell ref="C32:C35"/>
    <mergeCell ref="D32:D35"/>
    <mergeCell ref="E32:E35"/>
    <mergeCell ref="G28:G31"/>
    <mergeCell ref="H28:H31"/>
    <mergeCell ref="Q28:Q31"/>
    <mergeCell ref="R28:R31"/>
    <mergeCell ref="F32:F35"/>
    <mergeCell ref="G32:G35"/>
    <mergeCell ref="H32:H35"/>
    <mergeCell ref="Q32:Q33"/>
    <mergeCell ref="R32:R33"/>
    <mergeCell ref="Y26:Y27"/>
    <mergeCell ref="A28:A31"/>
    <mergeCell ref="B28:B31"/>
    <mergeCell ref="C28:C31"/>
    <mergeCell ref="D28:D31"/>
    <mergeCell ref="E28:E31"/>
    <mergeCell ref="F28:F31"/>
    <mergeCell ref="G24:G27"/>
    <mergeCell ref="H24:H27"/>
    <mergeCell ref="U28:U31"/>
    <mergeCell ref="V28:V31"/>
    <mergeCell ref="W28:W31"/>
    <mergeCell ref="X28:X31"/>
    <mergeCell ref="Y28:Y31"/>
    <mergeCell ref="S28:S31"/>
    <mergeCell ref="T28:T31"/>
    <mergeCell ref="T26:T27"/>
    <mergeCell ref="U26:U27"/>
    <mergeCell ref="Q24:Q25"/>
    <mergeCell ref="R24:R25"/>
    <mergeCell ref="S24:S25"/>
    <mergeCell ref="T24:T25"/>
    <mergeCell ref="V26:V27"/>
    <mergeCell ref="W26:W27"/>
    <mergeCell ref="X26:X27"/>
    <mergeCell ref="V20:V23"/>
    <mergeCell ref="W20:W23"/>
    <mergeCell ref="X20:X23"/>
    <mergeCell ref="Y20:Y23"/>
    <mergeCell ref="A24:A27"/>
    <mergeCell ref="B24:B27"/>
    <mergeCell ref="C24:C27"/>
    <mergeCell ref="D24:D27"/>
    <mergeCell ref="E24:E27"/>
    <mergeCell ref="F24:F27"/>
    <mergeCell ref="H20:H23"/>
    <mergeCell ref="Q20:Q23"/>
    <mergeCell ref="R20:R23"/>
    <mergeCell ref="S20:S23"/>
    <mergeCell ref="T20:T23"/>
    <mergeCell ref="U20:U23"/>
    <mergeCell ref="U24:U25"/>
    <mergeCell ref="V24:V25"/>
    <mergeCell ref="W24:W25"/>
    <mergeCell ref="X24:X25"/>
    <mergeCell ref="Y24:Y25"/>
    <mergeCell ref="Q26:Q27"/>
    <mergeCell ref="R26:R27"/>
    <mergeCell ref="S26:S27"/>
    <mergeCell ref="A20:A23"/>
    <mergeCell ref="B20:B23"/>
    <mergeCell ref="C20:C23"/>
    <mergeCell ref="D20:D23"/>
    <mergeCell ref="E20:E23"/>
    <mergeCell ref="F20:F23"/>
    <mergeCell ref="G20:G23"/>
    <mergeCell ref="Q16:Q19"/>
    <mergeCell ref="R16:R19"/>
    <mergeCell ref="A14:Y14"/>
    <mergeCell ref="A15:Y15"/>
    <mergeCell ref="A16:A19"/>
    <mergeCell ref="B16:B19"/>
    <mergeCell ref="C16:C19"/>
    <mergeCell ref="D16:D19"/>
    <mergeCell ref="E16:E19"/>
    <mergeCell ref="F16:F19"/>
    <mergeCell ref="G16:G19"/>
    <mergeCell ref="H16:H19"/>
    <mergeCell ref="W16:W19"/>
    <mergeCell ref="X16:X19"/>
    <mergeCell ref="Y16:Y19"/>
    <mergeCell ref="S16:S19"/>
    <mergeCell ref="T16:T19"/>
    <mergeCell ref="U16:U19"/>
    <mergeCell ref="V16:V19"/>
    <mergeCell ref="T2:Y5"/>
    <mergeCell ref="A6:Y6"/>
    <mergeCell ref="F11:H11"/>
    <mergeCell ref="I11:I12"/>
    <mergeCell ref="J11:J12"/>
    <mergeCell ref="K11:P11"/>
    <mergeCell ref="S11:S12"/>
    <mergeCell ref="T11:Y11"/>
    <mergeCell ref="A7:Y7"/>
    <mergeCell ref="A9:A12"/>
    <mergeCell ref="B9:B12"/>
    <mergeCell ref="C9:D11"/>
    <mergeCell ref="E9:E12"/>
    <mergeCell ref="F9:P10"/>
    <mergeCell ref="Q9:Y9"/>
    <mergeCell ref="Q10:Q12"/>
    <mergeCell ref="R10:R12"/>
    <mergeCell ref="S10:Y10"/>
    <mergeCell ref="S72:S75"/>
    <mergeCell ref="T72:T75"/>
    <mergeCell ref="U72:U75"/>
    <mergeCell ref="V72:V75"/>
    <mergeCell ref="W72:W75"/>
    <mergeCell ref="X72:X75"/>
    <mergeCell ref="Y72:Y75"/>
    <mergeCell ref="B72:B75"/>
    <mergeCell ref="C72:C75"/>
    <mergeCell ref="D72:D75"/>
    <mergeCell ref="E72:E75"/>
    <mergeCell ref="F72:F75"/>
    <mergeCell ref="G72:G75"/>
    <mergeCell ref="H72:H75"/>
    <mergeCell ref="Q72:Q75"/>
    <mergeCell ref="R72:R75"/>
  </mergeCells>
  <pageMargins left="0.59055118110236227" right="0.59055118110236227" top="1.1811023622047245" bottom="0.78740157480314965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1" max="24" man="1"/>
    <brk id="146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изменения (25.10)</vt:lpstr>
      <vt:lpstr>Лист1</vt:lpstr>
      <vt:lpstr>Лист2</vt:lpstr>
      <vt:lpstr>Лист3</vt:lpstr>
      <vt:lpstr>'изменения (25.10)'!Заголовки_для_печати</vt:lpstr>
      <vt:lpstr>'изменения (25.10)'!Область_печати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2023-11-30T09:04:10Z</dcterms:modified>
</cp:coreProperties>
</file>