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6630" yWindow="-240" windowWidth="21840" windowHeight="12390"/>
  </bookViews>
  <sheets>
    <sheet name="программа" sheetId="4" r:id="rId1"/>
    <sheet name="Лист1" sheetId="1" r:id="rId2"/>
    <sheet name="Лист2" sheetId="2" r:id="rId3"/>
    <sheet name="Лист3" sheetId="3" r:id="rId4"/>
  </sheets>
  <definedNames>
    <definedName name="_xlnm._FilterDatabase" localSheetId="0" hidden="1">программа!$A$12:$AC$241</definedName>
    <definedName name="_xlnm.Print_Titles" localSheetId="0">программа!$8:$12</definedName>
    <definedName name="_xlnm.Print_Area" localSheetId="0">программа!$A$1:$AC$241</definedName>
  </definedNames>
  <calcPr calcId="145621"/>
</workbook>
</file>

<file path=xl/calcChain.xml><?xml version="1.0" encoding="utf-8"?>
<calcChain xmlns="http://schemas.openxmlformats.org/spreadsheetml/2006/main">
  <c r="J90" i="4" l="1"/>
  <c r="J89" i="4"/>
  <c r="J88" i="4"/>
  <c r="R87" i="4"/>
  <c r="Q87" i="4"/>
  <c r="P87" i="4"/>
  <c r="O87" i="4"/>
  <c r="N87" i="4"/>
  <c r="M87" i="4"/>
  <c r="L87" i="4"/>
  <c r="K87" i="4"/>
  <c r="P48" i="4"/>
  <c r="P16" i="4" s="1"/>
  <c r="Q48" i="4"/>
  <c r="Q16" i="4" s="1"/>
  <c r="R48" i="4"/>
  <c r="R16" i="4" s="1"/>
  <c r="P49" i="4"/>
  <c r="P17" i="4" s="1"/>
  <c r="Q49" i="4"/>
  <c r="Q17" i="4" s="1"/>
  <c r="R49" i="4"/>
  <c r="R17" i="4" s="1"/>
  <c r="P50" i="4"/>
  <c r="P18" i="4" s="1"/>
  <c r="Q50" i="4"/>
  <c r="Q18" i="4" s="1"/>
  <c r="R50" i="4"/>
  <c r="R18" i="4" s="1"/>
  <c r="O49" i="4"/>
  <c r="O17" i="4" s="1"/>
  <c r="O48" i="4"/>
  <c r="O16" i="4" s="1"/>
  <c r="J86" i="4"/>
  <c r="J85" i="4"/>
  <c r="J84" i="4"/>
  <c r="R83" i="4"/>
  <c r="Q83" i="4"/>
  <c r="P83" i="4"/>
  <c r="O83" i="4"/>
  <c r="N83" i="4"/>
  <c r="M83" i="4"/>
  <c r="L83" i="4"/>
  <c r="K83" i="4"/>
  <c r="J87" i="4" l="1"/>
  <c r="J83" i="4"/>
  <c r="O50" i="4"/>
  <c r="O18" i="4" s="1"/>
  <c r="K49" i="4"/>
  <c r="K17" i="4" s="1"/>
  <c r="L49" i="4"/>
  <c r="L17" i="4" s="1"/>
  <c r="M49" i="4"/>
  <c r="M17" i="4" s="1"/>
  <c r="N49" i="4"/>
  <c r="N17" i="4" s="1"/>
  <c r="K50" i="4"/>
  <c r="K18" i="4" s="1"/>
  <c r="L50" i="4"/>
  <c r="L18" i="4" s="1"/>
  <c r="M50" i="4"/>
  <c r="N50" i="4"/>
  <c r="N18" i="4" s="1"/>
  <c r="L48" i="4"/>
  <c r="L16" i="4" s="1"/>
  <c r="M48" i="4"/>
  <c r="M16" i="4" s="1"/>
  <c r="N48" i="4"/>
  <c r="N16" i="4" s="1"/>
  <c r="K48" i="4"/>
  <c r="K16" i="4" s="1"/>
  <c r="J82" i="4"/>
  <c r="J81" i="4"/>
  <c r="J80" i="4"/>
  <c r="R79" i="4"/>
  <c r="Q79" i="4"/>
  <c r="P79" i="4"/>
  <c r="O79" i="4"/>
  <c r="N79" i="4"/>
  <c r="M79" i="4"/>
  <c r="L79" i="4"/>
  <c r="K79" i="4"/>
  <c r="J48" i="4" l="1"/>
  <c r="J79" i="4"/>
  <c r="P43" i="4"/>
  <c r="J114" i="4" l="1"/>
  <c r="J113" i="4"/>
  <c r="J112" i="4"/>
  <c r="R111" i="4"/>
  <c r="Q111" i="4"/>
  <c r="P111" i="4"/>
  <c r="O111" i="4"/>
  <c r="N111" i="4"/>
  <c r="M111" i="4"/>
  <c r="L111" i="4"/>
  <c r="K111" i="4"/>
  <c r="J111"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07" i="4"/>
  <c r="L107" i="4"/>
  <c r="M107" i="4"/>
  <c r="N107" i="4"/>
  <c r="O107" i="4"/>
  <c r="P107" i="4"/>
  <c r="Q107" i="4"/>
  <c r="R107" i="4"/>
  <c r="J108" i="4"/>
  <c r="J109" i="4"/>
  <c r="J110" i="4"/>
  <c r="K117" i="4"/>
  <c r="L117" i="4"/>
  <c r="M117" i="4"/>
  <c r="N117" i="4"/>
  <c r="O117" i="4"/>
  <c r="P117" i="4"/>
  <c r="Q117" i="4"/>
  <c r="R117" i="4"/>
  <c r="K118" i="4"/>
  <c r="L118" i="4"/>
  <c r="M118" i="4"/>
  <c r="N118" i="4"/>
  <c r="O118" i="4"/>
  <c r="P118" i="4"/>
  <c r="Q118" i="4"/>
  <c r="R118" i="4"/>
  <c r="K119" i="4"/>
  <c r="L119" i="4"/>
  <c r="M119" i="4"/>
  <c r="N119" i="4"/>
  <c r="O119" i="4"/>
  <c r="P119" i="4"/>
  <c r="Q119" i="4"/>
  <c r="R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6" i="4"/>
  <c r="L136" i="4"/>
  <c r="M136" i="4"/>
  <c r="N136" i="4"/>
  <c r="O136" i="4"/>
  <c r="P136" i="4"/>
  <c r="Q136" i="4"/>
  <c r="R136" i="4"/>
  <c r="J137" i="4"/>
  <c r="J138" i="4"/>
  <c r="J139" i="4"/>
  <c r="K142" i="4"/>
  <c r="L142" i="4"/>
  <c r="M142" i="4"/>
  <c r="N142" i="4"/>
  <c r="O142" i="4"/>
  <c r="P142" i="4"/>
  <c r="Q142" i="4"/>
  <c r="R142" i="4"/>
  <c r="K143" i="4"/>
  <c r="L143" i="4"/>
  <c r="M143" i="4"/>
  <c r="N143" i="4"/>
  <c r="O143" i="4"/>
  <c r="P143" i="4"/>
  <c r="Q143" i="4"/>
  <c r="R143" i="4"/>
  <c r="K144" i="4"/>
  <c r="L144" i="4"/>
  <c r="M144" i="4"/>
  <c r="N144" i="4"/>
  <c r="O144" i="4"/>
  <c r="P144" i="4"/>
  <c r="Q144" i="4"/>
  <c r="R144" i="4"/>
  <c r="K145" i="4"/>
  <c r="L145" i="4"/>
  <c r="M145" i="4"/>
  <c r="N145" i="4"/>
  <c r="O145" i="4"/>
  <c r="P145" i="4"/>
  <c r="Q145" i="4"/>
  <c r="R145" i="4"/>
  <c r="J146" i="4"/>
  <c r="J147" i="4"/>
  <c r="J148" i="4"/>
  <c r="K149" i="4"/>
  <c r="L149" i="4"/>
  <c r="M149" i="4"/>
  <c r="N149" i="4"/>
  <c r="O149" i="4"/>
  <c r="P149" i="4"/>
  <c r="Q149" i="4"/>
  <c r="R149" i="4"/>
  <c r="J150" i="4"/>
  <c r="J151" i="4"/>
  <c r="J152" i="4"/>
  <c r="K155" i="4"/>
  <c r="L155" i="4"/>
  <c r="M155" i="4"/>
  <c r="N155" i="4"/>
  <c r="O155" i="4"/>
  <c r="P155" i="4"/>
  <c r="Q155" i="4"/>
  <c r="R155" i="4"/>
  <c r="K156" i="4"/>
  <c r="L156" i="4"/>
  <c r="M156" i="4"/>
  <c r="N156" i="4"/>
  <c r="O156" i="4"/>
  <c r="P156" i="4"/>
  <c r="Q156" i="4"/>
  <c r="R156" i="4"/>
  <c r="K157" i="4"/>
  <c r="L157" i="4"/>
  <c r="N157" i="4"/>
  <c r="O157" i="4"/>
  <c r="P157" i="4"/>
  <c r="Q157" i="4"/>
  <c r="R157" i="4"/>
  <c r="K158" i="4"/>
  <c r="L158" i="4"/>
  <c r="N158" i="4"/>
  <c r="O158" i="4"/>
  <c r="P158" i="4"/>
  <c r="Q158" i="4"/>
  <c r="R158" i="4"/>
  <c r="J159" i="4"/>
  <c r="J160" i="4"/>
  <c r="M161" i="4"/>
  <c r="M157" i="4" s="1"/>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4" i="4"/>
  <c r="L174" i="4"/>
  <c r="M174" i="4"/>
  <c r="N174" i="4"/>
  <c r="O174" i="4"/>
  <c r="P174" i="4"/>
  <c r="Q174" i="4"/>
  <c r="R174" i="4"/>
  <c r="J175" i="4"/>
  <c r="J176" i="4"/>
  <c r="J177" i="4"/>
  <c r="K180" i="4"/>
  <c r="L180" i="4"/>
  <c r="M180" i="4"/>
  <c r="N180" i="4"/>
  <c r="O180" i="4"/>
  <c r="P180" i="4"/>
  <c r="Q180" i="4"/>
  <c r="R180" i="4"/>
  <c r="K181" i="4"/>
  <c r="L181" i="4"/>
  <c r="M181" i="4"/>
  <c r="N181" i="4"/>
  <c r="O181" i="4"/>
  <c r="P181" i="4"/>
  <c r="Q181" i="4"/>
  <c r="R181" i="4"/>
  <c r="K182" i="4"/>
  <c r="L182" i="4"/>
  <c r="M182" i="4"/>
  <c r="N182" i="4"/>
  <c r="O182" i="4"/>
  <c r="P182" i="4"/>
  <c r="Q182" i="4"/>
  <c r="R182" i="4"/>
  <c r="K183" i="4"/>
  <c r="L183" i="4"/>
  <c r="M183" i="4"/>
  <c r="N183" i="4"/>
  <c r="O183" i="4"/>
  <c r="P183" i="4"/>
  <c r="Q183" i="4"/>
  <c r="R183" i="4"/>
  <c r="J184" i="4"/>
  <c r="J185" i="4"/>
  <c r="J186" i="4"/>
  <c r="K187" i="4"/>
  <c r="L187" i="4"/>
  <c r="J188" i="4"/>
  <c r="J189" i="4"/>
  <c r="J190" i="4"/>
  <c r="K191" i="4"/>
  <c r="L191" i="4"/>
  <c r="M191" i="4"/>
  <c r="N191" i="4"/>
  <c r="O191" i="4"/>
  <c r="P191" i="4"/>
  <c r="Q191" i="4"/>
  <c r="R191" i="4"/>
  <c r="J192" i="4"/>
  <c r="J193" i="4"/>
  <c r="J194" i="4"/>
  <c r="K195" i="4"/>
  <c r="L195" i="4"/>
  <c r="M195" i="4"/>
  <c r="N195" i="4"/>
  <c r="O195" i="4"/>
  <c r="P195" i="4"/>
  <c r="Q195" i="4"/>
  <c r="R195" i="4"/>
  <c r="U195" i="4"/>
  <c r="J196" i="4"/>
  <c r="J197" i="4"/>
  <c r="J198" i="4"/>
  <c r="K199" i="4"/>
  <c r="L199" i="4"/>
  <c r="M199" i="4"/>
  <c r="N199" i="4"/>
  <c r="O199" i="4"/>
  <c r="P199" i="4"/>
  <c r="Q199" i="4"/>
  <c r="R199" i="4"/>
  <c r="J200" i="4"/>
  <c r="J201" i="4"/>
  <c r="J202" i="4"/>
  <c r="K205" i="4"/>
  <c r="L205" i="4"/>
  <c r="M205" i="4"/>
  <c r="N205" i="4"/>
  <c r="O205" i="4"/>
  <c r="P205" i="4"/>
  <c r="Q205" i="4"/>
  <c r="R205" i="4"/>
  <c r="K206" i="4"/>
  <c r="L206" i="4"/>
  <c r="M206" i="4"/>
  <c r="N206" i="4"/>
  <c r="O206" i="4"/>
  <c r="P206" i="4"/>
  <c r="Q206" i="4"/>
  <c r="R206" i="4"/>
  <c r="K207" i="4"/>
  <c r="L207" i="4"/>
  <c r="M207" i="4"/>
  <c r="N207" i="4"/>
  <c r="O207" i="4"/>
  <c r="P207" i="4"/>
  <c r="Q207" i="4"/>
  <c r="R207" i="4"/>
  <c r="K208" i="4"/>
  <c r="L208" i="4"/>
  <c r="M208" i="4"/>
  <c r="N208" i="4"/>
  <c r="O208" i="4"/>
  <c r="P208" i="4"/>
  <c r="Q208" i="4"/>
  <c r="R208" i="4"/>
  <c r="J209" i="4"/>
  <c r="J210" i="4"/>
  <c r="J211" i="4"/>
  <c r="K212" i="4"/>
  <c r="L212" i="4"/>
  <c r="M212" i="4"/>
  <c r="N212" i="4"/>
  <c r="O212" i="4"/>
  <c r="P212" i="4"/>
  <c r="Q212" i="4"/>
  <c r="R212" i="4"/>
  <c r="J213" i="4"/>
  <c r="J214" i="4"/>
  <c r="U212" i="4"/>
  <c r="J215" i="4"/>
  <c r="K218" i="4"/>
  <c r="L218" i="4"/>
  <c r="M218" i="4"/>
  <c r="N218" i="4"/>
  <c r="O218" i="4"/>
  <c r="P218" i="4"/>
  <c r="Q218" i="4"/>
  <c r="R218" i="4"/>
  <c r="K219" i="4"/>
  <c r="L219" i="4"/>
  <c r="M219" i="4"/>
  <c r="N219" i="4"/>
  <c r="O219" i="4"/>
  <c r="P219" i="4"/>
  <c r="Q219" i="4"/>
  <c r="R219" i="4"/>
  <c r="K220" i="4"/>
  <c r="L220" i="4"/>
  <c r="M220" i="4"/>
  <c r="N220" i="4"/>
  <c r="O220" i="4"/>
  <c r="P220" i="4"/>
  <c r="Q220" i="4"/>
  <c r="R220" i="4"/>
  <c r="K221" i="4"/>
  <c r="L221" i="4"/>
  <c r="M221" i="4"/>
  <c r="N221" i="4"/>
  <c r="P221" i="4"/>
  <c r="Q221" i="4"/>
  <c r="R221" i="4"/>
  <c r="J222" i="4"/>
  <c r="J223" i="4"/>
  <c r="J224" i="4"/>
  <c r="K225" i="4"/>
  <c r="L225" i="4"/>
  <c r="M225" i="4"/>
  <c r="N225" i="4"/>
  <c r="O225" i="4"/>
  <c r="P225" i="4"/>
  <c r="Q225" i="4"/>
  <c r="R225" i="4"/>
  <c r="J227" i="4"/>
  <c r="J228" i="4"/>
  <c r="K231" i="4"/>
  <c r="L231" i="4"/>
  <c r="M231" i="4"/>
  <c r="N231" i="4"/>
  <c r="O231" i="4"/>
  <c r="P231" i="4"/>
  <c r="Q231" i="4"/>
  <c r="R231" i="4"/>
  <c r="K232" i="4"/>
  <c r="L232" i="4"/>
  <c r="M232" i="4"/>
  <c r="N232" i="4"/>
  <c r="O232" i="4"/>
  <c r="P232" i="4"/>
  <c r="Q232" i="4"/>
  <c r="R232" i="4"/>
  <c r="K233" i="4"/>
  <c r="L233" i="4"/>
  <c r="M233" i="4"/>
  <c r="N233" i="4"/>
  <c r="O233" i="4"/>
  <c r="P233" i="4"/>
  <c r="Q233" i="4"/>
  <c r="R233" i="4"/>
  <c r="K234" i="4"/>
  <c r="L234" i="4"/>
  <c r="M234" i="4"/>
  <c r="N234" i="4"/>
  <c r="O234" i="4"/>
  <c r="P234" i="4"/>
  <c r="Q234" i="4"/>
  <c r="R234" i="4"/>
  <c r="J235" i="4"/>
  <c r="J236" i="4"/>
  <c r="J237" i="4"/>
  <c r="M18" i="4" l="1"/>
  <c r="M15" i="4" s="1"/>
  <c r="J199" i="4"/>
  <c r="J26" i="4"/>
  <c r="J234" i="4"/>
  <c r="N217" i="4"/>
  <c r="Q204" i="4"/>
  <c r="P230" i="4"/>
  <c r="L230" i="4"/>
  <c r="J221" i="4"/>
  <c r="P217" i="4"/>
  <c r="L217" i="4"/>
  <c r="J208" i="4"/>
  <c r="J207" i="4"/>
  <c r="J206" i="4"/>
  <c r="O204" i="4"/>
  <c r="K204" i="4"/>
  <c r="Q179" i="4"/>
  <c r="M179" i="4"/>
  <c r="J170" i="4"/>
  <c r="R154" i="4"/>
  <c r="N154" i="4"/>
  <c r="P141" i="4"/>
  <c r="L141" i="4"/>
  <c r="J136" i="4"/>
  <c r="J120" i="4"/>
  <c r="J119" i="4"/>
  <c r="J118" i="4"/>
  <c r="O116" i="4"/>
  <c r="K116" i="4"/>
  <c r="J95" i="4"/>
  <c r="J71" i="4"/>
  <c r="J55" i="4"/>
  <c r="R241" i="4"/>
  <c r="N241" i="4"/>
  <c r="R240" i="4"/>
  <c r="N240" i="4"/>
  <c r="N230" i="4"/>
  <c r="R217" i="4"/>
  <c r="J233" i="4"/>
  <c r="J232" i="4"/>
  <c r="O230" i="4"/>
  <c r="K230" i="4"/>
  <c r="J225" i="4"/>
  <c r="J219" i="4"/>
  <c r="O217" i="4"/>
  <c r="K217" i="4"/>
  <c r="R204" i="4"/>
  <c r="N204" i="4"/>
  <c r="P179" i="4"/>
  <c r="L179" i="4"/>
  <c r="J174" i="4"/>
  <c r="Q154" i="4"/>
  <c r="J145" i="4"/>
  <c r="J143" i="4"/>
  <c r="O141" i="4"/>
  <c r="K141" i="4"/>
  <c r="J124" i="4"/>
  <c r="R116" i="4"/>
  <c r="N116" i="4"/>
  <c r="J99" i="4"/>
  <c r="J75" i="4"/>
  <c r="J59" i="4"/>
  <c r="Q241" i="4"/>
  <c r="Q240" i="4"/>
  <c r="M240" i="4"/>
  <c r="J27" i="4"/>
  <c r="J191" i="4"/>
  <c r="J183" i="4"/>
  <c r="J182" i="4"/>
  <c r="J181" i="4"/>
  <c r="O179" i="4"/>
  <c r="K179" i="4"/>
  <c r="J162" i="4"/>
  <c r="P154" i="4"/>
  <c r="L154" i="4"/>
  <c r="J149" i="4"/>
  <c r="J144" i="4"/>
  <c r="R141" i="4"/>
  <c r="N141" i="4"/>
  <c r="J128" i="4"/>
  <c r="Q116" i="4"/>
  <c r="M116" i="4"/>
  <c r="J103" i="4"/>
  <c r="J63" i="4"/>
  <c r="P241" i="4"/>
  <c r="L241" i="4"/>
  <c r="P240" i="4"/>
  <c r="L240" i="4"/>
  <c r="P47" i="4"/>
  <c r="L47" i="4"/>
  <c r="J43" i="4"/>
  <c r="J38" i="4"/>
  <c r="J31" i="4"/>
  <c r="R230" i="4"/>
  <c r="M204" i="4"/>
  <c r="Q230" i="4"/>
  <c r="M230" i="4"/>
  <c r="J220" i="4"/>
  <c r="Q217" i="4"/>
  <c r="M217" i="4"/>
  <c r="J212" i="4"/>
  <c r="P204" i="4"/>
  <c r="L204" i="4"/>
  <c r="J195" i="4"/>
  <c r="J187" i="4"/>
  <c r="R179" i="4"/>
  <c r="N179" i="4"/>
  <c r="J166" i="4"/>
  <c r="J156" i="4"/>
  <c r="O154" i="4"/>
  <c r="K154" i="4"/>
  <c r="Q141" i="4"/>
  <c r="M141" i="4"/>
  <c r="J132" i="4"/>
  <c r="P116" i="4"/>
  <c r="L116" i="4"/>
  <c r="J107" i="4"/>
  <c r="J91" i="4"/>
  <c r="J67" i="4"/>
  <c r="J51" i="4"/>
  <c r="O241" i="4"/>
  <c r="O240" i="4"/>
  <c r="J49" i="4"/>
  <c r="O47" i="4"/>
  <c r="K47" i="4"/>
  <c r="J19" i="4"/>
  <c r="R15" i="4"/>
  <c r="R239" i="4"/>
  <c r="N15" i="4"/>
  <c r="N239" i="4"/>
  <c r="M154" i="4"/>
  <c r="Q239" i="4"/>
  <c r="Q15" i="4"/>
  <c r="M239" i="4"/>
  <c r="M241" i="4"/>
  <c r="J157" i="4"/>
  <c r="K241" i="4"/>
  <c r="J39" i="4"/>
  <c r="J35" i="4"/>
  <c r="J231" i="4"/>
  <c r="R47" i="4"/>
  <c r="N47" i="4"/>
  <c r="M23" i="4"/>
  <c r="J23" i="4" s="1"/>
  <c r="J161" i="4"/>
  <c r="M158" i="4"/>
  <c r="J158" i="4" s="1"/>
  <c r="J50" i="4"/>
  <c r="Q47" i="4"/>
  <c r="M47" i="4"/>
  <c r="J218" i="4"/>
  <c r="J180" i="4"/>
  <c r="J42" i="4"/>
  <c r="J205" i="4"/>
  <c r="J155" i="4"/>
  <c r="J142" i="4"/>
  <c r="J117" i="4"/>
  <c r="J18" i="4" l="1"/>
  <c r="J230" i="4"/>
  <c r="J217" i="4"/>
  <c r="J154" i="4"/>
  <c r="J179" i="4"/>
  <c r="J141" i="4"/>
  <c r="J204" i="4"/>
  <c r="J116" i="4"/>
  <c r="J47" i="4"/>
  <c r="N238" i="4"/>
  <c r="R238" i="4"/>
  <c r="J241" i="4"/>
  <c r="Q238" i="4"/>
  <c r="M238" i="4"/>
  <c r="L239" i="4"/>
  <c r="L238" i="4" s="1"/>
  <c r="L15" i="4"/>
  <c r="K239" i="4"/>
  <c r="K15" i="4"/>
  <c r="J16" i="4"/>
  <c r="P239" i="4"/>
  <c r="P238" i="4" s="1"/>
  <c r="P15" i="4"/>
  <c r="O239" i="4"/>
  <c r="O238" i="4" s="1"/>
  <c r="O15" i="4"/>
  <c r="K240" i="4"/>
  <c r="J240" i="4" s="1"/>
  <c r="J17" i="4"/>
  <c r="J15" i="4" l="1"/>
  <c r="K238" i="4"/>
  <c r="J238" i="4" s="1"/>
  <c r="J239" i="4"/>
</calcChain>
</file>

<file path=xl/sharedStrings.xml><?xml version="1.0" encoding="utf-8"?>
<sst xmlns="http://schemas.openxmlformats.org/spreadsheetml/2006/main" count="935" uniqueCount="213">
  <si>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</si>
  <si>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</si>
  <si>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</si>
  <si>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</si>
  <si>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</si>
  <si>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</si>
  <si>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</si>
  <si>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</si>
  <si>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</si>
  <si>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</si>
  <si>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</si>
  <si>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</si>
  <si>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</si>
  <si>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</si>
  <si>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</si>
  <si>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</si>
  <si>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</si>
  <si>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</si>
  <si>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</si>
  <si>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</si>
  <si>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</si>
  <si>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</si>
  <si>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</si>
  <si>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</si>
  <si>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</si>
  <si>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</si>
  <si>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</si>
  <si>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</si>
  <si>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</si>
  <si>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</si>
  <si>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</si>
  <si>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</si>
  <si>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</si>
  <si>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</si>
  <si>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</si>
  <si>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</si>
  <si>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</si>
  <si>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</si>
  <si>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</si>
  <si>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</si>
  <si>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</si>
  <si>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</si>
  <si>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</si>
  <si>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</si>
  <si>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</si>
  <si>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</si>
  <si>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</si>
  <si>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</si>
  <si>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</si>
  <si>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</si>
  <si>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</si>
  <si>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</si>
  <si>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</si>
  <si>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</si>
  <si>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</si>
  <si>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</si>
  <si>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</si>
  <si>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</si>
  <si>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</si>
  <si>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</si>
  <si>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</si>
  <si>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</si>
  <si>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</si>
  <si>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</si>
  <si>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</si>
  <si>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</si>
  <si>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</si>
  <si>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</si>
  <si>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</si>
  <si>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</si>
  <si>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</si>
  <si>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</si>
  <si>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</si>
  <si>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</si>
  <si>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</si>
  <si>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</si>
  <si>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</si>
  <si>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</si>
  <si>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</si>
  <si>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</si>
  <si>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</si>
  <si>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</si>
  <si>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</si>
  <si>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</si>
  <si>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</si>
  <si>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</si>
  <si>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</si>
  <si>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</si>
  <si>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</si>
  <si>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</si>
  <si>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</si>
  <si>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</si>
  <si>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</si>
  <si>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</si>
  <si>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</si>
  <si>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</si>
  <si>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</si>
  <si>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</si>
  <si>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</si>
  <si>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</si>
  <si>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</si>
  <si>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</si>
  <si>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</si>
  <si>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</si>
  <si>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</si>
  <si>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</si>
  <si>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</si>
  <si>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</si>
  <si>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</si>
  <si>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</si>
  <si>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</si>
  <si>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</si>
  <si>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</si>
  <si>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</si>
  <si>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</si>
  <si>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</si>
  <si>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</si>
  <si>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</si>
  <si>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</si>
  <si>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</si>
  <si>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</si>
  <si>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</si>
  <si>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</si>
  <si>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</si>
  <si>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</si>
  <si>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</si>
  <si>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</si>
  <si>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</si>
  <si>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</si>
  <si>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</si>
  <si>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</si>
  <si>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</si>
  <si>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</si>
  <si>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</si>
  <si>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</si>
  <si>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</si>
  <si>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</si>
  <si>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</si>
  <si>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</si>
  <si>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</si>
  <si>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</si>
  <si>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</si>
  <si>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</si>
  <si>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</si>
  <si>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</si>
  <si>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</si>
  <si>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</si>
  <si>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</si>
  <si>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</si>
  <si>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</si>
  <si>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</si>
  <si>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</si>
  <si>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</si>
  <si>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</si>
  <si>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</si>
  <si>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</si>
  <si>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</si>
  <si>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</si>
  <si>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</si>
  <si>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</si>
  <si>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</si>
  <si>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</si>
  <si>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</si>
  <si>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</si>
  <si>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</si>
  <si>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</si>
  <si>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</si>
  <si>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</si>
  <si>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</si>
  <si>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</si>
  <si>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</si>
  <si>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</si>
  <si>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</si>
  <si>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</si>
  <si>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</si>
  <si>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</si>
  <si>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</si>
  <si>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</si>
  <si>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</si>
  <si>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</si>
  <si>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</si>
  <si>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</si>
  <si>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</si>
  <si>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</si>
  <si>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</si>
  <si>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</si>
  <si>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</si>
  <si>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</si>
  <si>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</si>
  <si>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</si>
  <si>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</si>
  <si>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</si>
  <si>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</si>
  <si>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</si>
  <si>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</si>
  <si>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</si>
  <si>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</si>
  <si>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</si>
  <si>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</si>
  <si>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</si>
  <si>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</si>
  <si>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</si>
  <si>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1.8.8.</t>
  </si>
  <si>
    <t>1.8.9.</t>
  </si>
  <si>
    <t>Количество реализованных инициативных проектов в сфере физической культуры и спорта на территории Калачинского муниципального района Омской области.</t>
  </si>
  <si>
    <t>11</t>
  </si>
  <si>
    <t>Реализация инициативных проектов в сфере физической культуры и спорта на территории Калачинского муниципального района Омской области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</si>
  <si>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</si>
  <si>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</si>
  <si>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</si>
  <si>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</si>
  <si>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</si>
  <si>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t>Приложение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</si>
</sst>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54">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2" xfId="1" applyFont="1" applyFill="1" applyBorder="1" applyAlignment="1">
      <alignment horizontal="center" vertical="top" wrapText="1"/>
    </xf>
    <xf numFmtId="0" fontId="4" fillId="2" borderId="3" xfId="1" applyFont="1" applyFill="1" applyBorder="1" applyAlignment="1">
      <alignment horizontal="center" vertical="top" wrapText="1"/>
    </xf>
    <xf numFmtId="0" fontId="4" fillId="2" borderId="4" xfId="1" applyFont="1" applyFill="1" applyBorder="1" applyAlignment="1">
      <alignment horizontal="center" vertical="top" wrapText="1"/>
    </xf>
    <xf numFmtId="0" fontId="5"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2" borderId="1" xfId="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16" fontId="4" fillId="2" borderId="1" xfId="1" applyNumberFormat="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49" fontId="4" fillId="2" borderId="2" xfId="1" applyNumberFormat="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49" fontId="4" fillId="2" borderId="4" xfId="1" applyNumberFormat="1"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14" fontId="4" fillId="2" borderId="3" xfId="1" applyNumberFormat="1" applyFont="1" applyFill="1" applyBorder="1" applyAlignment="1">
      <alignment horizontal="center" vertical="center" wrapText="1"/>
    </xf>
    <xf numFmtId="14" fontId="4" fillId="2" borderId="4"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5"/>
  <sheetViews>
    <sheetView tabSelected="1" zoomScale="75" zoomScaleNormal="75" zoomScaleSheetLayoutView="80" zoomScalePageLayoutView="70" workbookViewId="0">
      <pane xSplit="2" ySplit="14" topLeftCell="F75" activePane="bottomRight" state="frozen"/>
      <selection pane="topRight" activeCell="C1" sqref="C1"/>
      <selection pane="bottomLeft" activeCell="A19" sqref="A19"/>
      <selection pane="bottomRight" activeCell="V1" sqref="V1:AC4"/>
    </sheetView>
  </sheetViews>
  <sheetFormatPr defaultColWidth="9.140625" defaultRowHeight="15.75" x14ac:dyDescent="0.25"/>
  <cols>
    <col min="1" max="1" width="10.7109375" style="1" bestFit="1" customWidth="1"/>
    <col min="2" max="2" width="32.85546875" style="1" customWidth="1"/>
    <col min="3" max="4" width="9.140625" style="1" customWidth="1"/>
    <col min="5" max="5" width="16.5703125" style="1" customWidth="1"/>
    <col min="6" max="7" width="4.7109375" style="1" customWidth="1"/>
    <col min="8" max="8" width="10.28515625" style="1" customWidth="1"/>
    <col min="9" max="9" width="18.42578125" style="1" customWidth="1"/>
    <col min="10" max="10" width="18.7109375" style="1" customWidth="1"/>
    <col min="11" max="11" width="17" style="1" customWidth="1"/>
    <col min="12" max="12" width="17.28515625" style="1" customWidth="1"/>
    <col min="13" max="13" width="16.7109375" style="4" customWidth="1"/>
    <col min="14" max="14" width="16.5703125" style="4" customWidth="1"/>
    <col min="15" max="15" width="16.42578125" style="4" customWidth="1"/>
    <col min="16" max="17" width="17.140625" style="4" customWidth="1"/>
    <col min="18" max="18" width="12" style="4" customWidth="1"/>
    <col min="19" max="19" width="53.42578125" style="5" customWidth="1"/>
    <col min="20" max="20" width="6.42578125" style="1" customWidth="1"/>
    <col min="21" max="29" width="5.5703125" style="1" customWidth="1"/>
    <col min="30" max="33" width="9.140625" style="1" customWidth="1"/>
    <col min="34" max="16384" width="9.140625" style="1"/>
  </cols>
  <sheetData>
    <row r="1" spans="1:29" ht="32.25" customHeight="1" x14ac:dyDescent="0.25">
      <c r="V1" s="42" t="s">
        <v>212</v>
      </c>
      <c r="W1" s="42"/>
      <c r="X1" s="42"/>
      <c r="Y1" s="42"/>
      <c r="Z1" s="42"/>
      <c r="AA1" s="42"/>
      <c r="AB1" s="42"/>
      <c r="AC1" s="42"/>
    </row>
    <row r="2" spans="1:29" ht="21" customHeight="1" x14ac:dyDescent="0.25">
      <c r="V2" s="42"/>
      <c r="W2" s="42"/>
      <c r="X2" s="42"/>
      <c r="Y2" s="42"/>
      <c r="Z2" s="42"/>
      <c r="AA2" s="42"/>
      <c r="AB2" s="42"/>
      <c r="AC2" s="42"/>
    </row>
    <row r="3" spans="1:29" ht="22.15" customHeight="1" x14ac:dyDescent="0.25">
      <c r="O3" s="2"/>
      <c r="P3" s="2"/>
      <c r="Q3" s="2"/>
      <c r="R3" s="2"/>
      <c r="V3" s="42"/>
      <c r="W3" s="42"/>
      <c r="X3" s="42"/>
      <c r="Y3" s="42"/>
      <c r="Z3" s="42"/>
      <c r="AA3" s="42"/>
      <c r="AB3" s="42"/>
      <c r="AC3" s="42"/>
    </row>
    <row r="4" spans="1:29" ht="32.450000000000003" customHeight="1" x14ac:dyDescent="0.25">
      <c r="N4" s="2"/>
      <c r="O4" s="2"/>
      <c r="P4" s="2"/>
      <c r="Q4" s="2"/>
      <c r="R4" s="2"/>
      <c r="V4" s="42"/>
      <c r="W4" s="42"/>
      <c r="X4" s="42"/>
      <c r="Y4" s="42"/>
      <c r="Z4" s="42"/>
      <c r="AA4" s="42"/>
      <c r="AB4" s="42"/>
      <c r="AC4" s="42"/>
    </row>
    <row r="5" spans="1:29" ht="16.899999999999999" customHeight="1" x14ac:dyDescent="0.25">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ht="12.75" customHeight="1" x14ac:dyDescent="0.25">
      <c r="A6" s="44" t="s">
        <v>1</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row>
    <row r="7" spans="1:29" ht="15.6" customHeight="1" x14ac:dyDescent="0.25">
      <c r="A7" s="5"/>
      <c r="B7" s="5"/>
      <c r="C7" s="5"/>
      <c r="D7" s="5"/>
      <c r="E7" s="5"/>
      <c r="F7" s="5"/>
      <c r="G7" s="5"/>
      <c r="H7" s="5"/>
      <c r="I7" s="5"/>
      <c r="J7" s="5"/>
      <c r="K7" s="5"/>
      <c r="L7" s="5"/>
      <c r="M7" s="6"/>
      <c r="N7" s="6"/>
      <c r="O7" s="6"/>
      <c r="P7" s="6"/>
      <c r="Q7" s="6"/>
      <c r="R7" s="6"/>
      <c r="T7" s="5"/>
      <c r="U7" s="5"/>
      <c r="V7" s="5"/>
      <c r="W7" s="5"/>
      <c r="X7" s="5"/>
      <c r="Y7" s="5"/>
      <c r="Z7" s="5"/>
      <c r="AA7" s="5"/>
      <c r="AB7" s="5"/>
      <c r="AC7" s="5"/>
    </row>
    <row r="8" spans="1:29" ht="15" x14ac:dyDescent="0.25">
      <c r="A8" s="21" t="s">
        <v>2</v>
      </c>
      <c r="B8" s="21" t="s">
        <v>3</v>
      </c>
      <c r="C8" s="21" t="s">
        <v>4</v>
      </c>
      <c r="D8" s="21"/>
      <c r="E8" s="45" t="s">
        <v>5</v>
      </c>
      <c r="F8" s="21" t="s">
        <v>6</v>
      </c>
      <c r="G8" s="21"/>
      <c r="H8" s="21"/>
      <c r="I8" s="21"/>
      <c r="J8" s="21"/>
      <c r="K8" s="21"/>
      <c r="L8" s="21"/>
      <c r="M8" s="21"/>
      <c r="N8" s="21"/>
      <c r="O8" s="21"/>
      <c r="P8" s="21"/>
      <c r="Q8" s="21"/>
      <c r="R8" s="21"/>
      <c r="S8" s="21" t="s">
        <v>7</v>
      </c>
      <c r="T8" s="21"/>
      <c r="U8" s="21"/>
      <c r="V8" s="21"/>
      <c r="W8" s="21"/>
      <c r="X8" s="21"/>
      <c r="Y8" s="21"/>
      <c r="Z8" s="21"/>
      <c r="AA8" s="21"/>
      <c r="AB8" s="21"/>
      <c r="AC8" s="21"/>
    </row>
    <row r="9" spans="1:29" ht="15" x14ac:dyDescent="0.25">
      <c r="A9" s="21"/>
      <c r="B9" s="21"/>
      <c r="C9" s="21"/>
      <c r="D9" s="21"/>
      <c r="E9" s="45"/>
      <c r="F9" s="21"/>
      <c r="G9" s="21"/>
      <c r="H9" s="21"/>
      <c r="I9" s="21"/>
      <c r="J9" s="21"/>
      <c r="K9" s="21"/>
      <c r="L9" s="21"/>
      <c r="M9" s="21"/>
      <c r="N9" s="21"/>
      <c r="O9" s="21"/>
      <c r="P9" s="21"/>
      <c r="Q9" s="21"/>
      <c r="R9" s="21"/>
      <c r="S9" s="21" t="s">
        <v>201</v>
      </c>
      <c r="T9" s="45" t="s">
        <v>8</v>
      </c>
      <c r="U9" s="21" t="s">
        <v>9</v>
      </c>
      <c r="V9" s="21"/>
      <c r="W9" s="21"/>
      <c r="X9" s="21"/>
      <c r="Y9" s="21"/>
      <c r="Z9" s="21"/>
      <c r="AA9" s="21"/>
      <c r="AB9" s="21"/>
      <c r="AC9" s="21"/>
    </row>
    <row r="10" spans="1:29" ht="15" x14ac:dyDescent="0.25">
      <c r="A10" s="21"/>
      <c r="B10" s="21"/>
      <c r="C10" s="21"/>
      <c r="D10" s="21"/>
      <c r="E10" s="45"/>
      <c r="F10" s="21" t="s">
        <v>10</v>
      </c>
      <c r="G10" s="21"/>
      <c r="H10" s="21"/>
      <c r="I10" s="21" t="s">
        <v>11</v>
      </c>
      <c r="J10" s="21" t="s">
        <v>12</v>
      </c>
      <c r="K10" s="21" t="s">
        <v>13</v>
      </c>
      <c r="L10" s="21"/>
      <c r="M10" s="21"/>
      <c r="N10" s="21"/>
      <c r="O10" s="21"/>
      <c r="P10" s="21"/>
      <c r="Q10" s="21"/>
      <c r="R10" s="21"/>
      <c r="S10" s="21"/>
      <c r="T10" s="45"/>
      <c r="U10" s="21" t="s">
        <v>12</v>
      </c>
      <c r="V10" s="21" t="s">
        <v>14</v>
      </c>
      <c r="W10" s="21"/>
      <c r="X10" s="21"/>
      <c r="Y10" s="21"/>
      <c r="Z10" s="21"/>
      <c r="AA10" s="21"/>
      <c r="AB10" s="21"/>
      <c r="AC10" s="21"/>
    </row>
    <row r="11" spans="1:29" ht="88.15" customHeight="1" x14ac:dyDescent="0.25">
      <c r="A11" s="21"/>
      <c r="B11" s="21"/>
      <c r="C11" s="16" t="s">
        <v>15</v>
      </c>
      <c r="D11" s="16" t="s">
        <v>16</v>
      </c>
      <c r="E11" s="45"/>
      <c r="F11" s="16" t="s">
        <v>17</v>
      </c>
      <c r="G11" s="16" t="s">
        <v>18</v>
      </c>
      <c r="H11" s="16" t="s">
        <v>19</v>
      </c>
      <c r="I11" s="21"/>
      <c r="J11" s="21"/>
      <c r="K11" s="16" t="s">
        <v>20</v>
      </c>
      <c r="L11" s="16" t="s">
        <v>21</v>
      </c>
      <c r="M11" s="19" t="s">
        <v>22</v>
      </c>
      <c r="N11" s="19" t="s">
        <v>23</v>
      </c>
      <c r="O11" s="19" t="s">
        <v>24</v>
      </c>
      <c r="P11" s="19" t="s">
        <v>25</v>
      </c>
      <c r="Q11" s="19" t="s">
        <v>193</v>
      </c>
      <c r="R11" s="19" t="s">
        <v>194</v>
      </c>
      <c r="S11" s="21"/>
      <c r="T11" s="45"/>
      <c r="U11" s="21"/>
      <c r="V11" s="16" t="s">
        <v>20</v>
      </c>
      <c r="W11" s="16" t="s">
        <v>21</v>
      </c>
      <c r="X11" s="16" t="s">
        <v>22</v>
      </c>
      <c r="Y11" s="16" t="s">
        <v>23</v>
      </c>
      <c r="Z11" s="16" t="s">
        <v>24</v>
      </c>
      <c r="AA11" s="16" t="s">
        <v>25</v>
      </c>
      <c r="AB11" s="16" t="s">
        <v>193</v>
      </c>
      <c r="AC11" s="16" t="s">
        <v>194</v>
      </c>
    </row>
    <row r="12" spans="1:29" x14ac:dyDescent="0.25">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25">
      <c r="A13" s="36" t="s">
        <v>26</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1:29" ht="21" customHeight="1" x14ac:dyDescent="0.25">
      <c r="A14" s="36" t="s">
        <v>27</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row>
    <row r="15" spans="1:29" ht="24.6" customHeight="1" x14ac:dyDescent="0.25">
      <c r="A15" s="46" t="s">
        <v>28</v>
      </c>
      <c r="B15" s="21" t="s">
        <v>29</v>
      </c>
      <c r="C15" s="21">
        <v>2020</v>
      </c>
      <c r="D15" s="21">
        <v>2025</v>
      </c>
      <c r="E15" s="21" t="s">
        <v>30</v>
      </c>
      <c r="F15" s="21" t="s">
        <v>31</v>
      </c>
      <c r="G15" s="21" t="s">
        <v>31</v>
      </c>
      <c r="H15" s="21" t="s">
        <v>31</v>
      </c>
      <c r="I15" s="18" t="s">
        <v>32</v>
      </c>
      <c r="J15" s="9">
        <f>SUM(K15:R15)</f>
        <v>4168368761.8199997</v>
      </c>
      <c r="K15" s="9">
        <f>K16+K17+K18</f>
        <v>520363641.51999998</v>
      </c>
      <c r="L15" s="9">
        <f t="shared" ref="L15:O15" si="0">L16+L17+L18</f>
        <v>577745311.42000008</v>
      </c>
      <c r="M15" s="9">
        <f t="shared" si="0"/>
        <v>666179743.69999993</v>
      </c>
      <c r="N15" s="9">
        <f t="shared" si="0"/>
        <v>700675807.90999997</v>
      </c>
      <c r="O15" s="9">
        <f t="shared" si="0"/>
        <v>672028039.41999996</v>
      </c>
      <c r="P15" s="9">
        <f t="shared" ref="P15:R15" si="1">P16+P17+P18</f>
        <v>519993449.25999999</v>
      </c>
      <c r="Q15" s="9">
        <f t="shared" si="1"/>
        <v>511382768.58999997</v>
      </c>
      <c r="R15" s="9">
        <f t="shared" si="1"/>
        <v>0</v>
      </c>
      <c r="S15" s="21" t="s">
        <v>31</v>
      </c>
      <c r="T15" s="21" t="s">
        <v>31</v>
      </c>
      <c r="U15" s="21" t="s">
        <v>31</v>
      </c>
      <c r="V15" s="21" t="s">
        <v>31</v>
      </c>
      <c r="W15" s="21" t="s">
        <v>31</v>
      </c>
      <c r="X15" s="21" t="s">
        <v>31</v>
      </c>
      <c r="Y15" s="21" t="s">
        <v>31</v>
      </c>
      <c r="Z15" s="21" t="s">
        <v>31</v>
      </c>
      <c r="AA15" s="21" t="s">
        <v>31</v>
      </c>
      <c r="AB15" s="21" t="s">
        <v>31</v>
      </c>
      <c r="AC15" s="21" t="s">
        <v>31</v>
      </c>
    </row>
    <row r="16" spans="1:29" ht="34.15" customHeight="1" x14ac:dyDescent="0.25">
      <c r="A16" s="46"/>
      <c r="B16" s="21"/>
      <c r="C16" s="21"/>
      <c r="D16" s="21"/>
      <c r="E16" s="21"/>
      <c r="F16" s="21"/>
      <c r="G16" s="21"/>
      <c r="H16" s="21"/>
      <c r="I16" s="18" t="s">
        <v>33</v>
      </c>
      <c r="J16" s="9">
        <f t="shared" ref="J16:J18" si="2">SUM(K16:R16)</f>
        <v>255902774.68000001</v>
      </c>
      <c r="K16" s="9">
        <f t="shared" ref="K16:R18" si="3">K20+K24+K28+K32+K36+K40+K44+K48+K84+K92+K100+K104+K108+K96+K112+K88</f>
        <v>14524457.190000001</v>
      </c>
      <c r="L16" s="9">
        <f t="shared" si="3"/>
        <v>38145400.039999999</v>
      </c>
      <c r="M16" s="9">
        <f t="shared" si="3"/>
        <v>44838069.920000002</v>
      </c>
      <c r="N16" s="9">
        <f t="shared" si="3"/>
        <v>44256531.530000001</v>
      </c>
      <c r="O16" s="9">
        <f t="shared" si="3"/>
        <v>46314781</v>
      </c>
      <c r="P16" s="9">
        <f t="shared" si="3"/>
        <v>45587223</v>
      </c>
      <c r="Q16" s="9">
        <f t="shared" si="3"/>
        <v>22236312</v>
      </c>
      <c r="R16" s="9">
        <f t="shared" si="3"/>
        <v>0</v>
      </c>
      <c r="S16" s="21"/>
      <c r="T16" s="21"/>
      <c r="U16" s="21"/>
      <c r="V16" s="21"/>
      <c r="W16" s="21"/>
      <c r="X16" s="21"/>
      <c r="Y16" s="21"/>
      <c r="Z16" s="21"/>
      <c r="AA16" s="21"/>
      <c r="AB16" s="21"/>
      <c r="AC16" s="21"/>
    </row>
    <row r="17" spans="1:29" ht="36" customHeight="1" x14ac:dyDescent="0.25">
      <c r="A17" s="46"/>
      <c r="B17" s="21"/>
      <c r="C17" s="21"/>
      <c r="D17" s="21"/>
      <c r="E17" s="21"/>
      <c r="F17" s="21"/>
      <c r="G17" s="21"/>
      <c r="H17" s="21"/>
      <c r="I17" s="18" t="s">
        <v>34</v>
      </c>
      <c r="J17" s="9">
        <f t="shared" si="2"/>
        <v>2839803796.54</v>
      </c>
      <c r="K17" s="9">
        <f t="shared" si="3"/>
        <v>353810585.86000001</v>
      </c>
      <c r="L17" s="9">
        <f t="shared" si="3"/>
        <v>374307518.25000006</v>
      </c>
      <c r="M17" s="9">
        <f t="shared" si="3"/>
        <v>440851755.03999996</v>
      </c>
      <c r="N17" s="9">
        <f t="shared" si="3"/>
        <v>477957659.37</v>
      </c>
      <c r="O17" s="9">
        <f t="shared" si="3"/>
        <v>424102301.5</v>
      </c>
      <c r="P17" s="9">
        <f t="shared" si="3"/>
        <v>384571961.69999999</v>
      </c>
      <c r="Q17" s="9">
        <f t="shared" si="3"/>
        <v>384202014.81999999</v>
      </c>
      <c r="R17" s="9">
        <f t="shared" si="3"/>
        <v>0</v>
      </c>
      <c r="S17" s="21"/>
      <c r="T17" s="21"/>
      <c r="U17" s="21"/>
      <c r="V17" s="21"/>
      <c r="W17" s="21"/>
      <c r="X17" s="21"/>
      <c r="Y17" s="21"/>
      <c r="Z17" s="21"/>
      <c r="AA17" s="21"/>
      <c r="AB17" s="21"/>
      <c r="AC17" s="21"/>
    </row>
    <row r="18" spans="1:29" ht="52.9" customHeight="1" x14ac:dyDescent="0.25">
      <c r="A18" s="46"/>
      <c r="B18" s="21"/>
      <c r="C18" s="21"/>
      <c r="D18" s="21"/>
      <c r="E18" s="21"/>
      <c r="F18" s="21"/>
      <c r="G18" s="21"/>
      <c r="H18" s="21"/>
      <c r="I18" s="18" t="s">
        <v>35</v>
      </c>
      <c r="J18" s="9">
        <f t="shared" si="2"/>
        <v>1072662190.5999999</v>
      </c>
      <c r="K18" s="9">
        <f t="shared" si="3"/>
        <v>152028598.47</v>
      </c>
      <c r="L18" s="9">
        <f t="shared" si="3"/>
        <v>165292393.13000003</v>
      </c>
      <c r="M18" s="9">
        <f t="shared" si="3"/>
        <v>180489918.73999998</v>
      </c>
      <c r="N18" s="9">
        <f t="shared" si="3"/>
        <v>178461617.00999999</v>
      </c>
      <c r="O18" s="9">
        <f t="shared" si="3"/>
        <v>201610956.91999999</v>
      </c>
      <c r="P18" s="9">
        <f t="shared" si="3"/>
        <v>89834264.560000002</v>
      </c>
      <c r="Q18" s="9">
        <f t="shared" si="3"/>
        <v>104944441.77</v>
      </c>
      <c r="R18" s="9">
        <f t="shared" si="3"/>
        <v>0</v>
      </c>
      <c r="S18" s="21"/>
      <c r="T18" s="21"/>
      <c r="U18" s="21"/>
      <c r="V18" s="21"/>
      <c r="W18" s="21"/>
      <c r="X18" s="21"/>
      <c r="Y18" s="21"/>
      <c r="Z18" s="21"/>
      <c r="AA18" s="21"/>
      <c r="AB18" s="21"/>
      <c r="AC18" s="21"/>
    </row>
    <row r="19" spans="1:29" x14ac:dyDescent="0.25">
      <c r="A19" s="21" t="s">
        <v>36</v>
      </c>
      <c r="B19" s="21" t="s">
        <v>37</v>
      </c>
      <c r="C19" s="21">
        <v>2020</v>
      </c>
      <c r="D19" s="21">
        <v>2025</v>
      </c>
      <c r="E19" s="21" t="s">
        <v>30</v>
      </c>
      <c r="F19" s="22" t="s">
        <v>38</v>
      </c>
      <c r="G19" s="22" t="s">
        <v>39</v>
      </c>
      <c r="H19" s="22" t="s">
        <v>31</v>
      </c>
      <c r="I19" s="10" t="s">
        <v>32</v>
      </c>
      <c r="J19" s="9">
        <f>SUM(K19:R19)</f>
        <v>2625755739.1599998</v>
      </c>
      <c r="K19" s="9">
        <f>K20+K21+K22</f>
        <v>315512546</v>
      </c>
      <c r="L19" s="9">
        <f t="shared" ref="L19:R19" si="4">L20+L21+L22</f>
        <v>334136538.66000003</v>
      </c>
      <c r="M19" s="9">
        <f t="shared" si="4"/>
        <v>397832212</v>
      </c>
      <c r="N19" s="9">
        <f t="shared" si="4"/>
        <v>434765069.5</v>
      </c>
      <c r="O19" s="9">
        <f t="shared" si="4"/>
        <v>381169791</v>
      </c>
      <c r="P19" s="9">
        <f t="shared" ref="P19:Q19" si="5">P20+P21+P22</f>
        <v>381169791</v>
      </c>
      <c r="Q19" s="9">
        <f t="shared" si="5"/>
        <v>381169791</v>
      </c>
      <c r="R19" s="9">
        <f t="shared" si="4"/>
        <v>0</v>
      </c>
      <c r="S19" s="21" t="s">
        <v>40</v>
      </c>
      <c r="T19" s="27" t="s">
        <v>41</v>
      </c>
      <c r="U19" s="27" t="s">
        <v>31</v>
      </c>
      <c r="V19" s="27">
        <v>100</v>
      </c>
      <c r="W19" s="27">
        <v>100</v>
      </c>
      <c r="X19" s="27">
        <v>100</v>
      </c>
      <c r="Y19" s="27">
        <v>100</v>
      </c>
      <c r="Z19" s="27">
        <v>100</v>
      </c>
      <c r="AA19" s="27">
        <v>100</v>
      </c>
      <c r="AB19" s="27">
        <v>100</v>
      </c>
      <c r="AC19" s="27"/>
    </row>
    <row r="20" spans="1:29" ht="33" customHeight="1" x14ac:dyDescent="0.25">
      <c r="A20" s="21"/>
      <c r="B20" s="21"/>
      <c r="C20" s="21"/>
      <c r="D20" s="21"/>
      <c r="E20" s="21"/>
      <c r="F20" s="22"/>
      <c r="G20" s="22"/>
      <c r="H20" s="22"/>
      <c r="I20" s="18" t="s">
        <v>33</v>
      </c>
      <c r="J20" s="9">
        <f t="shared" ref="J20:J22" si="6">SUM(K20:R20)</f>
        <v>0</v>
      </c>
      <c r="K20" s="9">
        <v>0</v>
      </c>
      <c r="L20" s="9">
        <v>0</v>
      </c>
      <c r="M20" s="9">
        <v>0</v>
      </c>
      <c r="N20" s="9">
        <v>0</v>
      </c>
      <c r="O20" s="9">
        <v>0</v>
      </c>
      <c r="P20" s="9">
        <v>0</v>
      </c>
      <c r="Q20" s="9">
        <v>0</v>
      </c>
      <c r="R20" s="9">
        <v>0</v>
      </c>
      <c r="S20" s="21"/>
      <c r="T20" s="27"/>
      <c r="U20" s="27"/>
      <c r="V20" s="27"/>
      <c r="W20" s="27"/>
      <c r="X20" s="27"/>
      <c r="Y20" s="27"/>
      <c r="Z20" s="27"/>
      <c r="AA20" s="27"/>
      <c r="AB20" s="27"/>
      <c r="AC20" s="27"/>
    </row>
    <row r="21" spans="1:29" ht="32.450000000000003" customHeight="1" x14ac:dyDescent="0.25">
      <c r="A21" s="21"/>
      <c r="B21" s="21"/>
      <c r="C21" s="21"/>
      <c r="D21" s="21"/>
      <c r="E21" s="21"/>
      <c r="F21" s="22"/>
      <c r="G21" s="22"/>
      <c r="H21" s="22"/>
      <c r="I21" s="18" t="s">
        <v>34</v>
      </c>
      <c r="J21" s="9">
        <f t="shared" si="6"/>
        <v>2625755739.1599998</v>
      </c>
      <c r="K21" s="9">
        <v>315512546</v>
      </c>
      <c r="L21" s="9">
        <v>334136538.66000003</v>
      </c>
      <c r="M21" s="9">
        <v>397832212</v>
      </c>
      <c r="N21" s="9">
        <v>434765069.5</v>
      </c>
      <c r="O21" s="9">
        <v>381169791</v>
      </c>
      <c r="P21" s="9">
        <v>381169791</v>
      </c>
      <c r="Q21" s="9">
        <v>381169791</v>
      </c>
      <c r="R21" s="9">
        <v>0</v>
      </c>
      <c r="S21" s="21"/>
      <c r="T21" s="27"/>
      <c r="U21" s="27"/>
      <c r="V21" s="27"/>
      <c r="W21" s="27"/>
      <c r="X21" s="27"/>
      <c r="Y21" s="27"/>
      <c r="Z21" s="27"/>
      <c r="AA21" s="27"/>
      <c r="AB21" s="27"/>
      <c r="AC21" s="27"/>
    </row>
    <row r="22" spans="1:29" ht="223.9" customHeight="1" x14ac:dyDescent="0.25">
      <c r="A22" s="21"/>
      <c r="B22" s="21"/>
      <c r="C22" s="21"/>
      <c r="D22" s="21"/>
      <c r="E22" s="21"/>
      <c r="F22" s="22"/>
      <c r="G22" s="22"/>
      <c r="H22" s="22"/>
      <c r="I22" s="18" t="s">
        <v>35</v>
      </c>
      <c r="J22" s="9">
        <f t="shared" si="6"/>
        <v>0</v>
      </c>
      <c r="K22" s="9">
        <v>0</v>
      </c>
      <c r="L22" s="9">
        <v>0</v>
      </c>
      <c r="M22" s="9">
        <v>0</v>
      </c>
      <c r="N22" s="9">
        <v>0</v>
      </c>
      <c r="O22" s="9">
        <v>0</v>
      </c>
      <c r="P22" s="9">
        <v>0</v>
      </c>
      <c r="Q22" s="9">
        <v>0</v>
      </c>
      <c r="R22" s="9">
        <v>0</v>
      </c>
      <c r="S22" s="21"/>
      <c r="T22" s="27"/>
      <c r="U22" s="27"/>
      <c r="V22" s="27"/>
      <c r="W22" s="27"/>
      <c r="X22" s="27"/>
      <c r="Y22" s="27"/>
      <c r="Z22" s="27"/>
      <c r="AA22" s="27"/>
      <c r="AB22" s="27"/>
      <c r="AC22" s="27"/>
    </row>
    <row r="23" spans="1:29" ht="24.6" customHeight="1" x14ac:dyDescent="0.25">
      <c r="A23" s="21" t="s">
        <v>42</v>
      </c>
      <c r="B23" s="21" t="s">
        <v>43</v>
      </c>
      <c r="C23" s="21">
        <v>2020</v>
      </c>
      <c r="D23" s="21">
        <v>2025</v>
      </c>
      <c r="E23" s="21" t="s">
        <v>30</v>
      </c>
      <c r="F23" s="22" t="s">
        <v>38</v>
      </c>
      <c r="G23" s="22" t="s">
        <v>44</v>
      </c>
      <c r="H23" s="22" t="s">
        <v>31</v>
      </c>
      <c r="I23" s="18" t="s">
        <v>32</v>
      </c>
      <c r="J23" s="9">
        <f>SUM(K23:R23)</f>
        <v>399515427.63999999</v>
      </c>
      <c r="K23" s="9">
        <f>K24+K25+K26</f>
        <v>51259735.670000002</v>
      </c>
      <c r="L23" s="9">
        <f t="shared" ref="L23:R23" si="7">L24+L25+L26</f>
        <v>55023402.950000003</v>
      </c>
      <c r="M23" s="9">
        <f t="shared" si="7"/>
        <v>60419628.009999998</v>
      </c>
      <c r="N23" s="9">
        <f t="shared" si="7"/>
        <v>60420020.770000003</v>
      </c>
      <c r="O23" s="9">
        <f t="shared" si="7"/>
        <v>69275047.239999995</v>
      </c>
      <c r="P23" s="9">
        <f t="shared" ref="P23:Q23" si="8">P24+P25+P26</f>
        <v>49443931</v>
      </c>
      <c r="Q23" s="9">
        <f t="shared" si="8"/>
        <v>53673662</v>
      </c>
      <c r="R23" s="9">
        <f t="shared" si="7"/>
        <v>0</v>
      </c>
      <c r="S23" s="21" t="s">
        <v>45</v>
      </c>
      <c r="T23" s="27" t="s">
        <v>41</v>
      </c>
      <c r="U23" s="27" t="s">
        <v>31</v>
      </c>
      <c r="V23" s="27">
        <v>100</v>
      </c>
      <c r="W23" s="27">
        <v>100</v>
      </c>
      <c r="X23" s="27">
        <v>100</v>
      </c>
      <c r="Y23" s="27">
        <v>100</v>
      </c>
      <c r="Z23" s="27">
        <v>100</v>
      </c>
      <c r="AA23" s="27">
        <v>100</v>
      </c>
      <c r="AB23" s="27">
        <v>100</v>
      </c>
      <c r="AC23" s="27"/>
    </row>
    <row r="24" spans="1:29" ht="37.9" customHeight="1" x14ac:dyDescent="0.25">
      <c r="A24" s="21"/>
      <c r="B24" s="21"/>
      <c r="C24" s="21"/>
      <c r="D24" s="21"/>
      <c r="E24" s="21"/>
      <c r="F24" s="22"/>
      <c r="G24" s="22"/>
      <c r="H24" s="22"/>
      <c r="I24" s="18" t="s">
        <v>33</v>
      </c>
      <c r="J24" s="9">
        <f t="shared" ref="J24:J26" si="9">SUM(K24:R24)</f>
        <v>0</v>
      </c>
      <c r="K24" s="9">
        <v>0</v>
      </c>
      <c r="L24" s="9">
        <v>0</v>
      </c>
      <c r="M24" s="9">
        <v>0</v>
      </c>
      <c r="N24" s="9">
        <v>0</v>
      </c>
      <c r="O24" s="9">
        <v>0</v>
      </c>
      <c r="P24" s="9">
        <v>0</v>
      </c>
      <c r="Q24" s="9">
        <v>0</v>
      </c>
      <c r="R24" s="9">
        <v>0</v>
      </c>
      <c r="S24" s="21"/>
      <c r="T24" s="27"/>
      <c r="U24" s="27"/>
      <c r="V24" s="27"/>
      <c r="W24" s="27"/>
      <c r="X24" s="27"/>
      <c r="Y24" s="27"/>
      <c r="Z24" s="27"/>
      <c r="AA24" s="27"/>
      <c r="AB24" s="27"/>
      <c r="AC24" s="27"/>
    </row>
    <row r="25" spans="1:29" ht="33.6" customHeight="1" x14ac:dyDescent="0.25">
      <c r="A25" s="21"/>
      <c r="B25" s="21"/>
      <c r="C25" s="21"/>
      <c r="D25" s="21"/>
      <c r="E25" s="21"/>
      <c r="F25" s="22"/>
      <c r="G25" s="22"/>
      <c r="H25" s="22"/>
      <c r="I25" s="18" t="s">
        <v>34</v>
      </c>
      <c r="J25" s="9">
        <f t="shared" si="9"/>
        <v>0</v>
      </c>
      <c r="K25" s="9">
        <v>0</v>
      </c>
      <c r="L25" s="9">
        <v>0</v>
      </c>
      <c r="M25" s="9">
        <v>0</v>
      </c>
      <c r="N25" s="9">
        <v>0</v>
      </c>
      <c r="O25" s="9">
        <v>0</v>
      </c>
      <c r="P25" s="9">
        <v>0</v>
      </c>
      <c r="Q25" s="9">
        <v>0</v>
      </c>
      <c r="R25" s="9">
        <v>0</v>
      </c>
      <c r="S25" s="21" t="s">
        <v>46</v>
      </c>
      <c r="T25" s="27" t="s">
        <v>41</v>
      </c>
      <c r="U25" s="27" t="s">
        <v>31</v>
      </c>
      <c r="V25" s="27">
        <v>85</v>
      </c>
      <c r="W25" s="27">
        <v>85</v>
      </c>
      <c r="X25" s="27">
        <v>85</v>
      </c>
      <c r="Y25" s="27">
        <v>85</v>
      </c>
      <c r="Z25" s="27">
        <v>85</v>
      </c>
      <c r="AA25" s="27">
        <v>85</v>
      </c>
      <c r="AB25" s="27">
        <v>85</v>
      </c>
      <c r="AC25" s="27"/>
    </row>
    <row r="26" spans="1:29" ht="47.45" customHeight="1" x14ac:dyDescent="0.25">
      <c r="A26" s="21"/>
      <c r="B26" s="21"/>
      <c r="C26" s="21"/>
      <c r="D26" s="21"/>
      <c r="E26" s="21"/>
      <c r="F26" s="22"/>
      <c r="G26" s="22"/>
      <c r="H26" s="22"/>
      <c r="I26" s="18" t="s">
        <v>35</v>
      </c>
      <c r="J26" s="9">
        <f t="shared" si="9"/>
        <v>399515427.63999999</v>
      </c>
      <c r="K26" s="9">
        <v>51259735.670000002</v>
      </c>
      <c r="L26" s="9">
        <v>55023402.950000003</v>
      </c>
      <c r="M26" s="9">
        <f>63491308.5-3071680.49</f>
        <v>60419628.009999998</v>
      </c>
      <c r="N26" s="9">
        <v>60420020.770000003</v>
      </c>
      <c r="O26" s="9">
        <v>69275047.239999995</v>
      </c>
      <c r="P26" s="9">
        <v>49443931</v>
      </c>
      <c r="Q26" s="9">
        <v>53673662</v>
      </c>
      <c r="R26" s="9">
        <v>0</v>
      </c>
      <c r="S26" s="21"/>
      <c r="T26" s="27"/>
      <c r="U26" s="27"/>
      <c r="V26" s="27"/>
      <c r="W26" s="27"/>
      <c r="X26" s="27"/>
      <c r="Y26" s="27"/>
      <c r="Z26" s="27"/>
      <c r="AA26" s="27"/>
      <c r="AB26" s="27"/>
      <c r="AC26" s="27"/>
    </row>
    <row r="27" spans="1:29" ht="19.149999999999999" customHeight="1" x14ac:dyDescent="0.25">
      <c r="A27" s="21" t="s">
        <v>47</v>
      </c>
      <c r="B27" s="21" t="s">
        <v>48</v>
      </c>
      <c r="C27" s="21">
        <v>2020</v>
      </c>
      <c r="D27" s="21">
        <v>2025</v>
      </c>
      <c r="E27" s="21" t="s">
        <v>30</v>
      </c>
      <c r="F27" s="22" t="s">
        <v>38</v>
      </c>
      <c r="G27" s="22" t="s">
        <v>49</v>
      </c>
      <c r="H27" s="21" t="s">
        <v>31</v>
      </c>
      <c r="I27" s="18" t="s">
        <v>32</v>
      </c>
      <c r="J27" s="9">
        <f>SUM(K27:R27)</f>
        <v>421642635.79000002</v>
      </c>
      <c r="K27" s="9">
        <f>K28+K29+K30</f>
        <v>64246305.32</v>
      </c>
      <c r="L27" s="9">
        <f t="shared" ref="L27:R27" si="10">L28+L29+L30</f>
        <v>74995864.230000004</v>
      </c>
      <c r="M27" s="9">
        <f t="shared" si="10"/>
        <v>79039083.609999999</v>
      </c>
      <c r="N27" s="9">
        <f t="shared" si="10"/>
        <v>79972050.769999996</v>
      </c>
      <c r="O27" s="9">
        <f t="shared" si="10"/>
        <v>92886885.799999997</v>
      </c>
      <c r="P27" s="9">
        <f t="shared" ref="P27:Q27" si="11">P28+P29+P30</f>
        <v>10002699.060000001</v>
      </c>
      <c r="Q27" s="9">
        <f t="shared" si="11"/>
        <v>20499747</v>
      </c>
      <c r="R27" s="9">
        <f t="shared" si="10"/>
        <v>0</v>
      </c>
      <c r="S27" s="21" t="s">
        <v>50</v>
      </c>
      <c r="T27" s="27" t="s">
        <v>41</v>
      </c>
      <c r="U27" s="27" t="s">
        <v>31</v>
      </c>
      <c r="V27" s="27">
        <v>85</v>
      </c>
      <c r="W27" s="27">
        <v>85</v>
      </c>
      <c r="X27" s="27">
        <v>85</v>
      </c>
      <c r="Y27" s="27">
        <v>85</v>
      </c>
      <c r="Z27" s="27">
        <v>85</v>
      </c>
      <c r="AA27" s="27">
        <v>85</v>
      </c>
      <c r="AB27" s="27">
        <v>85</v>
      </c>
      <c r="AC27" s="27"/>
    </row>
    <row r="28" spans="1:29" ht="37.9" customHeight="1" x14ac:dyDescent="0.25">
      <c r="A28" s="21"/>
      <c r="B28" s="21"/>
      <c r="C28" s="21"/>
      <c r="D28" s="21"/>
      <c r="E28" s="21"/>
      <c r="F28" s="22"/>
      <c r="G28" s="22"/>
      <c r="H28" s="21"/>
      <c r="I28" s="18" t="s">
        <v>33</v>
      </c>
      <c r="J28" s="9">
        <f t="shared" ref="J28:J30" si="12">SUM(K28:R28)</f>
        <v>0</v>
      </c>
      <c r="K28" s="9">
        <v>0</v>
      </c>
      <c r="L28" s="9">
        <v>0</v>
      </c>
      <c r="M28" s="9">
        <v>0</v>
      </c>
      <c r="N28" s="9">
        <v>0</v>
      </c>
      <c r="O28" s="9">
        <v>0</v>
      </c>
      <c r="P28" s="9">
        <v>0</v>
      </c>
      <c r="Q28" s="9">
        <v>0</v>
      </c>
      <c r="R28" s="9">
        <v>0</v>
      </c>
      <c r="S28" s="21"/>
      <c r="T28" s="27"/>
      <c r="U28" s="27"/>
      <c r="V28" s="27"/>
      <c r="W28" s="27"/>
      <c r="X28" s="27"/>
      <c r="Y28" s="27"/>
      <c r="Z28" s="27"/>
      <c r="AA28" s="27"/>
      <c r="AB28" s="27"/>
      <c r="AC28" s="27"/>
    </row>
    <row r="29" spans="1:29" ht="37.15" customHeight="1" x14ac:dyDescent="0.25">
      <c r="A29" s="21"/>
      <c r="B29" s="21"/>
      <c r="C29" s="21"/>
      <c r="D29" s="21"/>
      <c r="E29" s="21"/>
      <c r="F29" s="22"/>
      <c r="G29" s="22"/>
      <c r="H29" s="21"/>
      <c r="I29" s="18" t="s">
        <v>34</v>
      </c>
      <c r="J29" s="9">
        <f t="shared" si="12"/>
        <v>0</v>
      </c>
      <c r="K29" s="9">
        <v>0</v>
      </c>
      <c r="L29" s="9">
        <v>0</v>
      </c>
      <c r="M29" s="9">
        <v>0</v>
      </c>
      <c r="N29" s="9">
        <v>0</v>
      </c>
      <c r="O29" s="9">
        <v>0</v>
      </c>
      <c r="P29" s="9">
        <v>0</v>
      </c>
      <c r="Q29" s="9">
        <v>0</v>
      </c>
      <c r="R29" s="9">
        <v>0</v>
      </c>
      <c r="S29" s="21"/>
      <c r="T29" s="27"/>
      <c r="U29" s="27"/>
      <c r="V29" s="27"/>
      <c r="W29" s="27"/>
      <c r="X29" s="27"/>
      <c r="Y29" s="27"/>
      <c r="Z29" s="27"/>
      <c r="AA29" s="27"/>
      <c r="AB29" s="27"/>
      <c r="AC29" s="27"/>
    </row>
    <row r="30" spans="1:29" ht="41.45" customHeight="1" x14ac:dyDescent="0.25">
      <c r="A30" s="21"/>
      <c r="B30" s="21"/>
      <c r="C30" s="21"/>
      <c r="D30" s="21"/>
      <c r="E30" s="21"/>
      <c r="F30" s="22"/>
      <c r="G30" s="22"/>
      <c r="H30" s="21"/>
      <c r="I30" s="18" t="s">
        <v>35</v>
      </c>
      <c r="J30" s="9">
        <f t="shared" si="12"/>
        <v>421642635.79000002</v>
      </c>
      <c r="K30" s="9">
        <v>64246305.32</v>
      </c>
      <c r="L30" s="9">
        <v>74995864.230000004</v>
      </c>
      <c r="M30" s="9">
        <v>79039083.609999999</v>
      </c>
      <c r="N30" s="9">
        <v>79972050.769999996</v>
      </c>
      <c r="O30" s="9">
        <v>92886885.799999997</v>
      </c>
      <c r="P30" s="9">
        <v>10002699.060000001</v>
      </c>
      <c r="Q30" s="9">
        <v>20499747</v>
      </c>
      <c r="R30" s="9">
        <v>0</v>
      </c>
      <c r="S30" s="21"/>
      <c r="T30" s="27"/>
      <c r="U30" s="27"/>
      <c r="V30" s="27"/>
      <c r="W30" s="27"/>
      <c r="X30" s="27"/>
      <c r="Y30" s="27"/>
      <c r="Z30" s="27"/>
      <c r="AA30" s="27"/>
      <c r="AB30" s="27"/>
      <c r="AC30" s="27"/>
    </row>
    <row r="31" spans="1:29" ht="23.45" customHeight="1" x14ac:dyDescent="0.25">
      <c r="A31" s="21" t="s">
        <v>51</v>
      </c>
      <c r="B31" s="21" t="s">
        <v>52</v>
      </c>
      <c r="C31" s="21">
        <v>2020</v>
      </c>
      <c r="D31" s="21">
        <v>2025</v>
      </c>
      <c r="E31" s="21" t="s">
        <v>30</v>
      </c>
      <c r="F31" s="22" t="s">
        <v>38</v>
      </c>
      <c r="G31" s="22" t="s">
        <v>53</v>
      </c>
      <c r="H31" s="22" t="s">
        <v>31</v>
      </c>
      <c r="I31" s="18" t="s">
        <v>32</v>
      </c>
      <c r="J31" s="9">
        <f>SUM(K31:R31)</f>
        <v>12173621.830000002</v>
      </c>
      <c r="K31" s="9">
        <f>K32+K33+K34</f>
        <v>2661551.11</v>
      </c>
      <c r="L31" s="9">
        <f t="shared" ref="L31:R31" si="13">L32+L33+L34</f>
        <v>2341509.4700000002</v>
      </c>
      <c r="M31" s="9">
        <f t="shared" si="13"/>
        <v>1408846.16</v>
      </c>
      <c r="N31" s="9">
        <f t="shared" si="13"/>
        <v>1504033.06</v>
      </c>
      <c r="O31" s="9">
        <f t="shared" si="13"/>
        <v>2781583.0300000003</v>
      </c>
      <c r="P31" s="9">
        <f t="shared" ref="P31:Q31" si="14">P32+P33+P34</f>
        <v>648402</v>
      </c>
      <c r="Q31" s="9">
        <f t="shared" si="14"/>
        <v>827697</v>
      </c>
      <c r="R31" s="9">
        <f t="shared" si="13"/>
        <v>0</v>
      </c>
      <c r="S31" s="21" t="s">
        <v>54</v>
      </c>
      <c r="T31" s="21" t="s">
        <v>41</v>
      </c>
      <c r="U31" s="21" t="s">
        <v>31</v>
      </c>
      <c r="V31" s="21">
        <v>85</v>
      </c>
      <c r="W31" s="21">
        <v>85</v>
      </c>
      <c r="X31" s="21">
        <v>85</v>
      </c>
      <c r="Y31" s="21">
        <v>85</v>
      </c>
      <c r="Z31" s="21">
        <v>85</v>
      </c>
      <c r="AA31" s="21">
        <v>85</v>
      </c>
      <c r="AB31" s="21">
        <v>85</v>
      </c>
      <c r="AC31" s="21"/>
    </row>
    <row r="32" spans="1:29" ht="35.450000000000003" customHeight="1" x14ac:dyDescent="0.25">
      <c r="A32" s="21"/>
      <c r="B32" s="21"/>
      <c r="C32" s="21"/>
      <c r="D32" s="21"/>
      <c r="E32" s="21"/>
      <c r="F32" s="22"/>
      <c r="G32" s="22"/>
      <c r="H32" s="22"/>
      <c r="I32" s="18" t="s">
        <v>33</v>
      </c>
      <c r="J32" s="9">
        <f t="shared" ref="J32:J34" si="15">SUM(K32:R32)</f>
        <v>0</v>
      </c>
      <c r="K32" s="9">
        <v>0</v>
      </c>
      <c r="L32" s="9">
        <v>0</v>
      </c>
      <c r="M32" s="9">
        <v>0</v>
      </c>
      <c r="N32" s="9">
        <v>0</v>
      </c>
      <c r="O32" s="9">
        <v>0</v>
      </c>
      <c r="P32" s="9">
        <v>0</v>
      </c>
      <c r="Q32" s="9">
        <v>0</v>
      </c>
      <c r="R32" s="9">
        <v>0</v>
      </c>
      <c r="S32" s="21"/>
      <c r="T32" s="21"/>
      <c r="U32" s="21"/>
      <c r="V32" s="21"/>
      <c r="W32" s="21"/>
      <c r="X32" s="21"/>
      <c r="Y32" s="21"/>
      <c r="Z32" s="21"/>
      <c r="AA32" s="21"/>
      <c r="AB32" s="21"/>
      <c r="AC32" s="21"/>
    </row>
    <row r="33" spans="1:29" ht="29.45" customHeight="1" x14ac:dyDescent="0.25">
      <c r="A33" s="21"/>
      <c r="B33" s="21"/>
      <c r="C33" s="21"/>
      <c r="D33" s="21"/>
      <c r="E33" s="21"/>
      <c r="F33" s="22"/>
      <c r="G33" s="22"/>
      <c r="H33" s="22"/>
      <c r="I33" s="18" t="s">
        <v>34</v>
      </c>
      <c r="J33" s="9">
        <f t="shared" si="15"/>
        <v>0</v>
      </c>
      <c r="K33" s="9">
        <v>0</v>
      </c>
      <c r="L33" s="9">
        <v>0</v>
      </c>
      <c r="M33" s="9">
        <v>0</v>
      </c>
      <c r="N33" s="9">
        <v>0</v>
      </c>
      <c r="O33" s="9">
        <v>0</v>
      </c>
      <c r="P33" s="9">
        <v>0</v>
      </c>
      <c r="Q33" s="9">
        <v>0</v>
      </c>
      <c r="R33" s="9">
        <v>0</v>
      </c>
      <c r="S33" s="21" t="s">
        <v>55</v>
      </c>
      <c r="T33" s="21" t="s">
        <v>41</v>
      </c>
      <c r="U33" s="21" t="s">
        <v>31</v>
      </c>
      <c r="V33" s="21">
        <v>72</v>
      </c>
      <c r="W33" s="26">
        <v>76</v>
      </c>
      <c r="X33" s="26">
        <v>77</v>
      </c>
      <c r="Y33" s="26">
        <v>79</v>
      </c>
      <c r="Z33" s="26">
        <v>80</v>
      </c>
      <c r="AA33" s="26">
        <v>80</v>
      </c>
      <c r="AB33" s="26">
        <v>85</v>
      </c>
      <c r="AC33" s="26"/>
    </row>
    <row r="34" spans="1:29" ht="40.15" customHeight="1" x14ac:dyDescent="0.25">
      <c r="A34" s="21"/>
      <c r="B34" s="21"/>
      <c r="C34" s="21"/>
      <c r="D34" s="21"/>
      <c r="E34" s="21"/>
      <c r="F34" s="22"/>
      <c r="G34" s="22"/>
      <c r="H34" s="22"/>
      <c r="I34" s="18" t="s">
        <v>35</v>
      </c>
      <c r="J34" s="9">
        <f t="shared" si="15"/>
        <v>12173621.830000002</v>
      </c>
      <c r="K34" s="9">
        <v>2661551.11</v>
      </c>
      <c r="L34" s="9">
        <v>2341509.4700000002</v>
      </c>
      <c r="M34" s="9">
        <v>1408846.16</v>
      </c>
      <c r="N34" s="9">
        <v>1504033.06</v>
      </c>
      <c r="O34" s="9">
        <v>2781583.0300000003</v>
      </c>
      <c r="P34" s="9">
        <v>648402</v>
      </c>
      <c r="Q34" s="9">
        <v>827697</v>
      </c>
      <c r="R34" s="9">
        <v>0</v>
      </c>
      <c r="S34" s="21"/>
      <c r="T34" s="21"/>
      <c r="U34" s="21"/>
      <c r="V34" s="21"/>
      <c r="W34" s="26"/>
      <c r="X34" s="26"/>
      <c r="Y34" s="26"/>
      <c r="Z34" s="26"/>
      <c r="AA34" s="26"/>
      <c r="AB34" s="26"/>
      <c r="AC34" s="26"/>
    </row>
    <row r="35" spans="1:29" ht="21" customHeight="1" x14ac:dyDescent="0.25">
      <c r="A35" s="21" t="s">
        <v>56</v>
      </c>
      <c r="B35" s="21" t="s">
        <v>57</v>
      </c>
      <c r="C35" s="21">
        <v>2020</v>
      </c>
      <c r="D35" s="21">
        <v>2025</v>
      </c>
      <c r="E35" s="21" t="s">
        <v>30</v>
      </c>
      <c r="F35" s="22" t="s">
        <v>38</v>
      </c>
      <c r="G35" s="22" t="s">
        <v>58</v>
      </c>
      <c r="H35" s="22" t="s">
        <v>31</v>
      </c>
      <c r="I35" s="18" t="s">
        <v>32</v>
      </c>
      <c r="J35" s="9">
        <f>SUM(K35:R35)</f>
        <v>57514670.189999998</v>
      </c>
      <c r="K35" s="9">
        <f>K36+K37+K38</f>
        <v>7777611.6100000003</v>
      </c>
      <c r="L35" s="9">
        <f t="shared" ref="L35:R35" si="16">L36+L37+L38</f>
        <v>7969793.5499999998</v>
      </c>
      <c r="M35" s="9">
        <f t="shared" si="16"/>
        <v>10665349.789999999</v>
      </c>
      <c r="N35" s="9">
        <f t="shared" si="16"/>
        <v>8074381.4000000004</v>
      </c>
      <c r="O35" s="9">
        <f t="shared" si="16"/>
        <v>8810559.8399999999</v>
      </c>
      <c r="P35" s="9">
        <f t="shared" ref="P35:Q35" si="17">P36+P37+P38</f>
        <v>6992119</v>
      </c>
      <c r="Q35" s="9">
        <f t="shared" si="17"/>
        <v>7224855</v>
      </c>
      <c r="R35" s="9">
        <f t="shared" si="16"/>
        <v>0</v>
      </c>
      <c r="S35" s="21" t="s">
        <v>59</v>
      </c>
      <c r="T35" s="21" t="s">
        <v>41</v>
      </c>
      <c r="U35" s="21" t="s">
        <v>31</v>
      </c>
      <c r="V35" s="21">
        <v>100</v>
      </c>
      <c r="W35" s="21">
        <v>100</v>
      </c>
      <c r="X35" s="21">
        <v>100</v>
      </c>
      <c r="Y35" s="21">
        <v>100</v>
      </c>
      <c r="Z35" s="21">
        <v>100</v>
      </c>
      <c r="AA35" s="21">
        <v>100</v>
      </c>
      <c r="AB35" s="21">
        <v>100</v>
      </c>
      <c r="AC35" s="21"/>
    </row>
    <row r="36" spans="1:29" ht="30" x14ac:dyDescent="0.25">
      <c r="A36" s="21"/>
      <c r="B36" s="21"/>
      <c r="C36" s="21"/>
      <c r="D36" s="21"/>
      <c r="E36" s="21"/>
      <c r="F36" s="22"/>
      <c r="G36" s="22"/>
      <c r="H36" s="22"/>
      <c r="I36" s="18" t="s">
        <v>33</v>
      </c>
      <c r="J36" s="9">
        <f t="shared" ref="J36:J38" si="18">SUM(K36:R36)</f>
        <v>0</v>
      </c>
      <c r="K36" s="9">
        <v>0</v>
      </c>
      <c r="L36" s="9">
        <v>0</v>
      </c>
      <c r="M36" s="9">
        <v>0</v>
      </c>
      <c r="N36" s="9">
        <v>0</v>
      </c>
      <c r="O36" s="9">
        <v>0</v>
      </c>
      <c r="P36" s="9">
        <v>0</v>
      </c>
      <c r="Q36" s="9">
        <v>0</v>
      </c>
      <c r="R36" s="9">
        <v>0</v>
      </c>
      <c r="S36" s="21"/>
      <c r="T36" s="21"/>
      <c r="U36" s="21"/>
      <c r="V36" s="21"/>
      <c r="W36" s="21"/>
      <c r="X36" s="21"/>
      <c r="Y36" s="21"/>
      <c r="Z36" s="21"/>
      <c r="AA36" s="21"/>
      <c r="AB36" s="21"/>
      <c r="AC36" s="21"/>
    </row>
    <row r="37" spans="1:29" ht="32.450000000000003" customHeight="1" x14ac:dyDescent="0.25">
      <c r="A37" s="21"/>
      <c r="B37" s="21"/>
      <c r="C37" s="21"/>
      <c r="D37" s="21"/>
      <c r="E37" s="21"/>
      <c r="F37" s="22"/>
      <c r="G37" s="22"/>
      <c r="H37" s="22"/>
      <c r="I37" s="18" t="s">
        <v>34</v>
      </c>
      <c r="J37" s="9">
        <f t="shared" si="18"/>
        <v>0</v>
      </c>
      <c r="K37" s="9">
        <v>0</v>
      </c>
      <c r="L37" s="9">
        <v>0</v>
      </c>
      <c r="M37" s="9">
        <v>0</v>
      </c>
      <c r="N37" s="9">
        <v>0</v>
      </c>
      <c r="O37" s="9">
        <v>0</v>
      </c>
      <c r="P37" s="9">
        <v>0</v>
      </c>
      <c r="Q37" s="9">
        <v>0</v>
      </c>
      <c r="R37" s="9">
        <v>0</v>
      </c>
      <c r="S37" s="21"/>
      <c r="T37" s="21"/>
      <c r="U37" s="21"/>
      <c r="V37" s="21"/>
      <c r="W37" s="21"/>
      <c r="X37" s="21"/>
      <c r="Y37" s="21"/>
      <c r="Z37" s="21"/>
      <c r="AA37" s="21"/>
      <c r="AB37" s="21"/>
      <c r="AC37" s="21"/>
    </row>
    <row r="38" spans="1:29" ht="34.9" customHeight="1" x14ac:dyDescent="0.25">
      <c r="A38" s="21"/>
      <c r="B38" s="21"/>
      <c r="C38" s="21"/>
      <c r="D38" s="21"/>
      <c r="E38" s="21"/>
      <c r="F38" s="22"/>
      <c r="G38" s="22"/>
      <c r="H38" s="22"/>
      <c r="I38" s="18" t="s">
        <v>35</v>
      </c>
      <c r="J38" s="9">
        <f t="shared" si="18"/>
        <v>57514670.189999998</v>
      </c>
      <c r="K38" s="9">
        <v>7777611.6100000003</v>
      </c>
      <c r="L38" s="9">
        <v>7969793.5499999998</v>
      </c>
      <c r="M38" s="9">
        <f>11244455.79-579106</f>
        <v>10665349.789999999</v>
      </c>
      <c r="N38" s="9">
        <v>8074381.4000000004</v>
      </c>
      <c r="O38" s="9">
        <v>8810559.8399999999</v>
      </c>
      <c r="P38" s="9">
        <v>6992119</v>
      </c>
      <c r="Q38" s="9">
        <v>7224855</v>
      </c>
      <c r="R38" s="9">
        <v>0</v>
      </c>
      <c r="S38" s="21"/>
      <c r="T38" s="21"/>
      <c r="U38" s="21"/>
      <c r="V38" s="21"/>
      <c r="W38" s="21"/>
      <c r="X38" s="21"/>
      <c r="Y38" s="21"/>
      <c r="Z38" s="21"/>
      <c r="AA38" s="21"/>
      <c r="AB38" s="21"/>
      <c r="AC38" s="21"/>
    </row>
    <row r="39" spans="1:29" ht="22.15" customHeight="1" x14ac:dyDescent="0.25">
      <c r="A39" s="21" t="s">
        <v>60</v>
      </c>
      <c r="B39" s="21" t="s">
        <v>61</v>
      </c>
      <c r="C39" s="21">
        <v>2020</v>
      </c>
      <c r="D39" s="21">
        <v>2025</v>
      </c>
      <c r="E39" s="21" t="s">
        <v>30</v>
      </c>
      <c r="F39" s="22" t="s">
        <v>38</v>
      </c>
      <c r="G39" s="22" t="s">
        <v>58</v>
      </c>
      <c r="H39" s="21" t="s">
        <v>31</v>
      </c>
      <c r="I39" s="18" t="s">
        <v>32</v>
      </c>
      <c r="J39" s="9">
        <f>SUM(K39:R39)</f>
        <v>690191.17</v>
      </c>
      <c r="K39" s="9">
        <f>K40+K41+K42</f>
        <v>99385.31</v>
      </c>
      <c r="L39" s="9">
        <f t="shared" ref="L39:R39" si="19">L40+L41+L42</f>
        <v>81376.009999999995</v>
      </c>
      <c r="M39" s="9">
        <f t="shared" si="19"/>
        <v>161699.97</v>
      </c>
      <c r="N39" s="9">
        <f t="shared" si="19"/>
        <v>62481.48</v>
      </c>
      <c r="O39" s="9">
        <f t="shared" si="19"/>
        <v>83388.399999999994</v>
      </c>
      <c r="P39" s="9">
        <f t="shared" ref="P39:Q39" si="20">P40+P41+P42</f>
        <v>98936</v>
      </c>
      <c r="Q39" s="9">
        <f t="shared" si="20"/>
        <v>102924</v>
      </c>
      <c r="R39" s="9">
        <f t="shared" si="19"/>
        <v>0</v>
      </c>
      <c r="S39" s="21" t="s">
        <v>62</v>
      </c>
      <c r="T39" s="21" t="s">
        <v>41</v>
      </c>
      <c r="U39" s="21" t="s">
        <v>63</v>
      </c>
      <c r="V39" s="21">
        <v>40</v>
      </c>
      <c r="W39" s="21">
        <v>35</v>
      </c>
      <c r="X39" s="21">
        <v>25</v>
      </c>
      <c r="Y39" s="21">
        <v>40</v>
      </c>
      <c r="Z39" s="21">
        <v>35</v>
      </c>
      <c r="AA39" s="21">
        <v>25</v>
      </c>
      <c r="AB39" s="21">
        <v>35</v>
      </c>
      <c r="AC39" s="21"/>
    </row>
    <row r="40" spans="1:29" ht="37.9" customHeight="1" x14ac:dyDescent="0.25">
      <c r="A40" s="21"/>
      <c r="B40" s="21"/>
      <c r="C40" s="21"/>
      <c r="D40" s="21"/>
      <c r="E40" s="21"/>
      <c r="F40" s="22"/>
      <c r="G40" s="22"/>
      <c r="H40" s="21"/>
      <c r="I40" s="18" t="s">
        <v>33</v>
      </c>
      <c r="J40" s="9">
        <f t="shared" ref="J40:J42" si="21">SUM(K40:R40)</f>
        <v>0</v>
      </c>
      <c r="K40" s="9">
        <v>0</v>
      </c>
      <c r="L40" s="9">
        <v>0</v>
      </c>
      <c r="M40" s="9">
        <v>0</v>
      </c>
      <c r="N40" s="9">
        <v>0</v>
      </c>
      <c r="O40" s="9">
        <v>0</v>
      </c>
      <c r="P40" s="9">
        <v>0</v>
      </c>
      <c r="Q40" s="9">
        <v>0</v>
      </c>
      <c r="R40" s="9">
        <v>0</v>
      </c>
      <c r="S40" s="21"/>
      <c r="T40" s="21"/>
      <c r="U40" s="21"/>
      <c r="V40" s="21"/>
      <c r="W40" s="21"/>
      <c r="X40" s="21"/>
      <c r="Y40" s="21"/>
      <c r="Z40" s="21"/>
      <c r="AA40" s="21"/>
      <c r="AB40" s="21"/>
      <c r="AC40" s="21"/>
    </row>
    <row r="41" spans="1:29" ht="39" customHeight="1" x14ac:dyDescent="0.25">
      <c r="A41" s="21"/>
      <c r="B41" s="21"/>
      <c r="C41" s="21"/>
      <c r="D41" s="21"/>
      <c r="E41" s="21"/>
      <c r="F41" s="22"/>
      <c r="G41" s="22"/>
      <c r="H41" s="21"/>
      <c r="I41" s="18" t="s">
        <v>34</v>
      </c>
      <c r="J41" s="9">
        <f t="shared" si="21"/>
        <v>0</v>
      </c>
      <c r="K41" s="9">
        <v>0</v>
      </c>
      <c r="L41" s="9">
        <v>0</v>
      </c>
      <c r="M41" s="9">
        <v>0</v>
      </c>
      <c r="N41" s="9">
        <v>0</v>
      </c>
      <c r="O41" s="9">
        <v>0</v>
      </c>
      <c r="P41" s="9">
        <v>0</v>
      </c>
      <c r="Q41" s="9">
        <v>0</v>
      </c>
      <c r="R41" s="9">
        <v>0</v>
      </c>
      <c r="S41" s="21"/>
      <c r="T41" s="21"/>
      <c r="U41" s="21"/>
      <c r="V41" s="21"/>
      <c r="W41" s="21"/>
      <c r="X41" s="21"/>
      <c r="Y41" s="21"/>
      <c r="Z41" s="21"/>
      <c r="AA41" s="21"/>
      <c r="AB41" s="21"/>
      <c r="AC41" s="21"/>
    </row>
    <row r="42" spans="1:29" ht="48.6" customHeight="1" x14ac:dyDescent="0.25">
      <c r="A42" s="27"/>
      <c r="B42" s="27"/>
      <c r="C42" s="27"/>
      <c r="D42" s="27"/>
      <c r="E42" s="27"/>
      <c r="F42" s="22"/>
      <c r="G42" s="22"/>
      <c r="H42" s="21"/>
      <c r="I42" s="11" t="s">
        <v>35</v>
      </c>
      <c r="J42" s="9">
        <f t="shared" si="21"/>
        <v>690191.17</v>
      </c>
      <c r="K42" s="9">
        <v>99385.31</v>
      </c>
      <c r="L42" s="9">
        <v>81376.009999999995</v>
      </c>
      <c r="M42" s="9">
        <f>213522.97-51823</f>
        <v>161699.97</v>
      </c>
      <c r="N42" s="9">
        <v>62481.48</v>
      </c>
      <c r="O42" s="9">
        <v>83388.399999999994</v>
      </c>
      <c r="P42" s="9">
        <v>98936</v>
      </c>
      <c r="Q42" s="9">
        <v>102924</v>
      </c>
      <c r="R42" s="9">
        <v>0</v>
      </c>
      <c r="S42" s="21"/>
      <c r="T42" s="21"/>
      <c r="U42" s="21"/>
      <c r="V42" s="21"/>
      <c r="W42" s="21"/>
      <c r="X42" s="21"/>
      <c r="Y42" s="21"/>
      <c r="Z42" s="21"/>
      <c r="AA42" s="21"/>
      <c r="AB42" s="21"/>
      <c r="AC42" s="21"/>
    </row>
    <row r="43" spans="1:29" ht="23.45" customHeight="1" x14ac:dyDescent="0.25">
      <c r="A43" s="21" t="s">
        <v>64</v>
      </c>
      <c r="B43" s="21" t="s">
        <v>65</v>
      </c>
      <c r="C43" s="21">
        <v>2020</v>
      </c>
      <c r="D43" s="21">
        <v>2025</v>
      </c>
      <c r="E43" s="21" t="s">
        <v>30</v>
      </c>
      <c r="F43" s="22" t="s">
        <v>38</v>
      </c>
      <c r="G43" s="41" t="s">
        <v>39</v>
      </c>
      <c r="H43" s="41" t="s">
        <v>31</v>
      </c>
      <c r="I43" s="11" t="s">
        <v>32</v>
      </c>
      <c r="J43" s="9">
        <f>SUM(K43:R43)</f>
        <v>289567908.32999998</v>
      </c>
      <c r="K43" s="9">
        <f>K44+K45+K46</f>
        <v>49629465.68</v>
      </c>
      <c r="L43" s="9">
        <f t="shared" ref="L43:R43" si="22">L44+L45+L46</f>
        <v>46770719.129999995</v>
      </c>
      <c r="M43" s="9">
        <f t="shared" si="22"/>
        <v>53893525.770000003</v>
      </c>
      <c r="N43" s="9">
        <f t="shared" si="22"/>
        <v>54165592.479999997</v>
      </c>
      <c r="O43" s="9">
        <f t="shared" si="22"/>
        <v>51449470</v>
      </c>
      <c r="P43" s="9">
        <f t="shared" ref="P43:Q43" si="23">P44+P45+P46</f>
        <v>16845878</v>
      </c>
      <c r="Q43" s="9">
        <f t="shared" si="23"/>
        <v>16813257.27</v>
      </c>
      <c r="R43" s="9">
        <f t="shared" si="22"/>
        <v>0</v>
      </c>
      <c r="S43" s="21" t="s">
        <v>199</v>
      </c>
      <c r="T43" s="21" t="s">
        <v>41</v>
      </c>
      <c r="U43" s="21" t="s">
        <v>31</v>
      </c>
      <c r="V43" s="26">
        <v>107.29</v>
      </c>
      <c r="W43" s="26">
        <v>100.76</v>
      </c>
      <c r="X43" s="21">
        <v>100</v>
      </c>
      <c r="Y43" s="21">
        <v>100</v>
      </c>
      <c r="Z43" s="21">
        <v>100</v>
      </c>
      <c r="AA43" s="21">
        <v>100</v>
      </c>
      <c r="AB43" s="21">
        <v>100</v>
      </c>
      <c r="AC43" s="21"/>
    </row>
    <row r="44" spans="1:29" ht="35.450000000000003" customHeight="1" x14ac:dyDescent="0.25">
      <c r="A44" s="21"/>
      <c r="B44" s="21"/>
      <c r="C44" s="21"/>
      <c r="D44" s="21"/>
      <c r="E44" s="21"/>
      <c r="F44" s="22"/>
      <c r="G44" s="41"/>
      <c r="H44" s="41"/>
      <c r="I44" s="11" t="s">
        <v>33</v>
      </c>
      <c r="J44" s="9">
        <f t="shared" ref="J44:J46" si="24">SUM(K44:R44)</f>
        <v>0</v>
      </c>
      <c r="K44" s="9">
        <v>0</v>
      </c>
      <c r="L44" s="9">
        <v>0</v>
      </c>
      <c r="M44" s="9">
        <v>0</v>
      </c>
      <c r="N44" s="9">
        <v>0</v>
      </c>
      <c r="O44" s="9">
        <v>0</v>
      </c>
      <c r="P44" s="9">
        <v>0</v>
      </c>
      <c r="Q44" s="9">
        <v>0</v>
      </c>
      <c r="R44" s="9">
        <v>0</v>
      </c>
      <c r="S44" s="21"/>
      <c r="T44" s="21"/>
      <c r="U44" s="21"/>
      <c r="V44" s="26"/>
      <c r="W44" s="26"/>
      <c r="X44" s="21"/>
      <c r="Y44" s="21"/>
      <c r="Z44" s="21"/>
      <c r="AA44" s="21"/>
      <c r="AB44" s="21"/>
      <c r="AC44" s="21"/>
    </row>
    <row r="45" spans="1:29" ht="36" customHeight="1" x14ac:dyDescent="0.25">
      <c r="A45" s="21"/>
      <c r="B45" s="21"/>
      <c r="C45" s="21"/>
      <c r="D45" s="21"/>
      <c r="E45" s="21"/>
      <c r="F45" s="22"/>
      <c r="G45" s="41"/>
      <c r="H45" s="41"/>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1"/>
      <c r="T45" s="21"/>
      <c r="U45" s="21"/>
      <c r="V45" s="26"/>
      <c r="W45" s="26"/>
      <c r="X45" s="21"/>
      <c r="Y45" s="21"/>
      <c r="Z45" s="21"/>
      <c r="AA45" s="21"/>
      <c r="AB45" s="21"/>
      <c r="AC45" s="21"/>
    </row>
    <row r="46" spans="1:29" ht="58.9" customHeight="1" x14ac:dyDescent="0.25">
      <c r="A46" s="21"/>
      <c r="B46" s="21"/>
      <c r="C46" s="21"/>
      <c r="D46" s="21"/>
      <c r="E46" s="21"/>
      <c r="F46" s="22"/>
      <c r="G46" s="41"/>
      <c r="H46" s="41"/>
      <c r="I46" s="18" t="s">
        <v>35</v>
      </c>
      <c r="J46" s="9">
        <f t="shared" si="24"/>
        <v>108216911.92</v>
      </c>
      <c r="K46" s="9">
        <v>13975659.07</v>
      </c>
      <c r="L46" s="9">
        <v>13123120.9</v>
      </c>
      <c r="M46" s="9">
        <v>15130794.810000001</v>
      </c>
      <c r="N46" s="9">
        <v>14824603.869999999</v>
      </c>
      <c r="O46" s="9">
        <v>17503598</v>
      </c>
      <c r="P46" s="9">
        <v>16845878</v>
      </c>
      <c r="Q46" s="9">
        <v>16813257.27</v>
      </c>
      <c r="R46" s="9">
        <v>0</v>
      </c>
      <c r="S46" s="21"/>
      <c r="T46" s="21"/>
      <c r="U46" s="21"/>
      <c r="V46" s="26"/>
      <c r="W46" s="26"/>
      <c r="X46" s="21"/>
      <c r="Y46" s="21"/>
      <c r="Z46" s="21"/>
      <c r="AA46" s="21"/>
      <c r="AB46" s="21"/>
      <c r="AC46" s="21"/>
    </row>
    <row r="47" spans="1:29" x14ac:dyDescent="0.25">
      <c r="A47" s="21" t="s">
        <v>66</v>
      </c>
      <c r="B47" s="21" t="s">
        <v>67</v>
      </c>
      <c r="C47" s="21">
        <v>2020</v>
      </c>
      <c r="D47" s="21">
        <v>2025</v>
      </c>
      <c r="E47" s="21" t="s">
        <v>30</v>
      </c>
      <c r="F47" s="22" t="s">
        <v>38</v>
      </c>
      <c r="G47" s="41" t="s">
        <v>39</v>
      </c>
      <c r="H47" s="41" t="s">
        <v>31</v>
      </c>
      <c r="I47" s="18" t="s">
        <v>32</v>
      </c>
      <c r="J47" s="9">
        <f>SUM(K47:R47)</f>
        <v>49862897.530000009</v>
      </c>
      <c r="K47" s="9">
        <f>K48+K49+K50</f>
        <v>10968590.65</v>
      </c>
      <c r="L47" s="9">
        <f t="shared" ref="L47:R47" si="25">L48+L49+L50</f>
        <v>11466464.710000001</v>
      </c>
      <c r="M47" s="9">
        <f t="shared" si="25"/>
        <v>10576352.520000001</v>
      </c>
      <c r="N47" s="9">
        <f t="shared" si="25"/>
        <v>9696992.0199999996</v>
      </c>
      <c r="O47" s="9">
        <f t="shared" si="25"/>
        <v>7154497.6299999999</v>
      </c>
      <c r="P47" s="9">
        <f t="shared" ref="P47:Q47" si="26">P48+P49+P50</f>
        <v>0</v>
      </c>
      <c r="Q47" s="9">
        <f t="shared" si="26"/>
        <v>0</v>
      </c>
      <c r="R47" s="9">
        <f t="shared" si="25"/>
        <v>0</v>
      </c>
      <c r="S47" s="21" t="s">
        <v>68</v>
      </c>
      <c r="T47" s="21" t="s">
        <v>41</v>
      </c>
      <c r="U47" s="21" t="s">
        <v>31</v>
      </c>
      <c r="V47" s="21">
        <v>12.5</v>
      </c>
      <c r="W47" s="21">
        <v>25</v>
      </c>
      <c r="X47" s="21">
        <v>9.4</v>
      </c>
      <c r="Y47" s="21">
        <v>9.4</v>
      </c>
      <c r="Z47" s="21">
        <v>12.5</v>
      </c>
      <c r="AA47" s="21">
        <v>0</v>
      </c>
      <c r="AB47" s="21">
        <v>0</v>
      </c>
      <c r="AC47" s="21"/>
    </row>
    <row r="48" spans="1:29" ht="34.15" customHeight="1" x14ac:dyDescent="0.25">
      <c r="A48" s="21"/>
      <c r="B48" s="21"/>
      <c r="C48" s="21"/>
      <c r="D48" s="21"/>
      <c r="E48" s="21"/>
      <c r="F48" s="22"/>
      <c r="G48" s="41"/>
      <c r="H48" s="41"/>
      <c r="I48" s="18" t="s">
        <v>33</v>
      </c>
      <c r="J48" s="9">
        <f>SUM(K48:R48)</f>
        <v>0</v>
      </c>
      <c r="K48" s="9">
        <f>K52+K56+K60+K64+K68+K72+K76+K80</f>
        <v>0</v>
      </c>
      <c r="L48" s="9">
        <f t="shared" ref="L48:N48" si="27">L52+L56+L60+L64+L68+L72+L76+L80</f>
        <v>0</v>
      </c>
      <c r="M48" s="9">
        <f t="shared" si="27"/>
        <v>0</v>
      </c>
      <c r="N48" s="9">
        <f t="shared" si="27"/>
        <v>0</v>
      </c>
      <c r="O48" s="9">
        <f t="shared" ref="O48:R50" si="28">O52+O56+O60+O64+O68+O72+O76+O80+O84</f>
        <v>0</v>
      </c>
      <c r="P48" s="9">
        <f t="shared" si="28"/>
        <v>0</v>
      </c>
      <c r="Q48" s="9">
        <f t="shared" si="28"/>
        <v>0</v>
      </c>
      <c r="R48" s="9">
        <f t="shared" si="28"/>
        <v>0</v>
      </c>
      <c r="S48" s="21"/>
      <c r="T48" s="21"/>
      <c r="U48" s="21"/>
      <c r="V48" s="21"/>
      <c r="W48" s="21"/>
      <c r="X48" s="21"/>
      <c r="Y48" s="21"/>
      <c r="Z48" s="21"/>
      <c r="AA48" s="21"/>
      <c r="AB48" s="21"/>
      <c r="AC48" s="21"/>
    </row>
    <row r="49" spans="1:29" ht="36.6" customHeight="1" x14ac:dyDescent="0.25">
      <c r="A49" s="21"/>
      <c r="B49" s="21"/>
      <c r="C49" s="21"/>
      <c r="D49" s="21"/>
      <c r="E49" s="21"/>
      <c r="F49" s="22"/>
      <c r="G49" s="41"/>
      <c r="H49" s="41"/>
      <c r="I49" s="18" t="s">
        <v>34</v>
      </c>
      <c r="J49" s="9">
        <f t="shared" ref="J49:J50" si="29">SUM(K49:R49)</f>
        <v>9320286.8000000007</v>
      </c>
      <c r="K49" s="9">
        <f t="shared" ref="K49:N49" si="30">K53+K57+K61+K65+K69+K73+K77+K81</f>
        <v>737547.8</v>
      </c>
      <c r="L49" s="9">
        <f t="shared" si="30"/>
        <v>3457739</v>
      </c>
      <c r="M49" s="9">
        <f t="shared" si="30"/>
        <v>1355000</v>
      </c>
      <c r="N49" s="9">
        <f t="shared" si="30"/>
        <v>800000</v>
      </c>
      <c r="O49" s="9">
        <f t="shared" si="28"/>
        <v>2970000</v>
      </c>
      <c r="P49" s="9">
        <f t="shared" si="28"/>
        <v>0</v>
      </c>
      <c r="Q49" s="9">
        <f t="shared" si="28"/>
        <v>0</v>
      </c>
      <c r="R49" s="9">
        <f t="shared" si="28"/>
        <v>0</v>
      </c>
      <c r="S49" s="21"/>
      <c r="T49" s="21"/>
      <c r="U49" s="21"/>
      <c r="V49" s="21"/>
      <c r="W49" s="21"/>
      <c r="X49" s="21"/>
      <c r="Y49" s="21"/>
      <c r="Z49" s="21"/>
      <c r="AA49" s="21"/>
      <c r="AB49" s="21"/>
      <c r="AC49" s="21"/>
    </row>
    <row r="50" spans="1:29" ht="44.45" customHeight="1" x14ac:dyDescent="0.25">
      <c r="A50" s="21"/>
      <c r="B50" s="21"/>
      <c r="C50" s="21"/>
      <c r="D50" s="21"/>
      <c r="E50" s="21"/>
      <c r="F50" s="22"/>
      <c r="G50" s="41"/>
      <c r="H50" s="41"/>
      <c r="I50" s="18" t="s">
        <v>35</v>
      </c>
      <c r="J50" s="9">
        <f t="shared" si="29"/>
        <v>40542610.729999997</v>
      </c>
      <c r="K50" s="9">
        <f t="shared" ref="K50:N50" si="31">K54+K58+K62+K66+K70+K74+K78+K82</f>
        <v>10231042.85</v>
      </c>
      <c r="L50" s="9">
        <f t="shared" si="31"/>
        <v>8008725.71</v>
      </c>
      <c r="M50" s="9">
        <f t="shared" si="31"/>
        <v>9221352.5200000014</v>
      </c>
      <c r="N50" s="9">
        <f t="shared" si="31"/>
        <v>8896992.0199999996</v>
      </c>
      <c r="O50" s="9">
        <f t="shared" si="28"/>
        <v>4184497.63</v>
      </c>
      <c r="P50" s="9">
        <f t="shared" si="28"/>
        <v>0</v>
      </c>
      <c r="Q50" s="9">
        <f t="shared" si="28"/>
        <v>0</v>
      </c>
      <c r="R50" s="9">
        <f t="shared" si="28"/>
        <v>0</v>
      </c>
      <c r="S50" s="21"/>
      <c r="T50" s="21"/>
      <c r="U50" s="21"/>
      <c r="V50" s="21"/>
      <c r="W50" s="21"/>
      <c r="X50" s="21"/>
      <c r="Y50" s="21"/>
      <c r="Z50" s="21"/>
      <c r="AA50" s="21"/>
      <c r="AB50" s="21"/>
      <c r="AC50" s="21"/>
    </row>
    <row r="51" spans="1:29" ht="25.9" customHeight="1" x14ac:dyDescent="0.25">
      <c r="A51" s="21" t="s">
        <v>69</v>
      </c>
      <c r="B51" s="21" t="s">
        <v>70</v>
      </c>
      <c r="C51" s="21">
        <v>2020</v>
      </c>
      <c r="D51" s="21">
        <v>2025</v>
      </c>
      <c r="E51" s="21" t="s">
        <v>30</v>
      </c>
      <c r="F51" s="22" t="s">
        <v>38</v>
      </c>
      <c r="G51" s="22" t="s">
        <v>39</v>
      </c>
      <c r="H51" s="22" t="s">
        <v>31</v>
      </c>
      <c r="I51" s="18" t="s">
        <v>32</v>
      </c>
      <c r="J51" s="9">
        <f>SUM(K51:R51)</f>
        <v>39796380.100000001</v>
      </c>
      <c r="K51" s="9">
        <f>K52+K53+K54</f>
        <v>10208232.1</v>
      </c>
      <c r="L51" s="9">
        <f t="shared" ref="L51:R51" si="32">L52+L53+L54</f>
        <v>7901785.1500000004</v>
      </c>
      <c r="M51" s="9">
        <f t="shared" si="32"/>
        <v>9179445.3000000007</v>
      </c>
      <c r="N51" s="9">
        <f t="shared" si="32"/>
        <v>8872249.7400000002</v>
      </c>
      <c r="O51" s="9">
        <f t="shared" si="32"/>
        <v>3634667.81</v>
      </c>
      <c r="P51" s="9">
        <f t="shared" ref="P51:Q51" si="33">P52+P53+P54</f>
        <v>0</v>
      </c>
      <c r="Q51" s="9">
        <f t="shared" si="33"/>
        <v>0</v>
      </c>
      <c r="R51" s="9">
        <f t="shared" si="32"/>
        <v>0</v>
      </c>
      <c r="S51" s="21" t="s">
        <v>71</v>
      </c>
      <c r="T51" s="21" t="s">
        <v>41</v>
      </c>
      <c r="U51" s="21" t="s">
        <v>31</v>
      </c>
      <c r="V51" s="21">
        <v>100</v>
      </c>
      <c r="W51" s="21">
        <v>100</v>
      </c>
      <c r="X51" s="21">
        <v>100</v>
      </c>
      <c r="Y51" s="21">
        <v>100</v>
      </c>
      <c r="Z51" s="21">
        <v>100</v>
      </c>
      <c r="AA51" s="21">
        <v>100</v>
      </c>
      <c r="AB51" s="21">
        <v>100</v>
      </c>
      <c r="AC51" s="21"/>
    </row>
    <row r="52" spans="1:29" ht="34.15" customHeight="1" x14ac:dyDescent="0.25">
      <c r="A52" s="21"/>
      <c r="B52" s="21"/>
      <c r="C52" s="21"/>
      <c r="D52" s="21"/>
      <c r="E52" s="21"/>
      <c r="F52" s="22"/>
      <c r="G52" s="22"/>
      <c r="H52" s="22"/>
      <c r="I52" s="18" t="s">
        <v>33</v>
      </c>
      <c r="J52" s="9">
        <f t="shared" ref="J52:J70" si="34">SUM(K52:R52)</f>
        <v>0</v>
      </c>
      <c r="K52" s="9">
        <v>0</v>
      </c>
      <c r="L52" s="9">
        <v>0</v>
      </c>
      <c r="M52" s="9">
        <v>0</v>
      </c>
      <c r="N52" s="9">
        <v>0</v>
      </c>
      <c r="O52" s="9">
        <v>0</v>
      </c>
      <c r="P52" s="9">
        <v>0</v>
      </c>
      <c r="Q52" s="9">
        <v>0</v>
      </c>
      <c r="R52" s="9">
        <v>0</v>
      </c>
      <c r="S52" s="21"/>
      <c r="T52" s="21"/>
      <c r="U52" s="21"/>
      <c r="V52" s="21"/>
      <c r="W52" s="21"/>
      <c r="X52" s="21"/>
      <c r="Y52" s="21"/>
      <c r="Z52" s="21"/>
      <c r="AA52" s="21"/>
      <c r="AB52" s="21"/>
      <c r="AC52" s="21"/>
    </row>
    <row r="53" spans="1:29" ht="34.9" customHeight="1" x14ac:dyDescent="0.25">
      <c r="A53" s="21"/>
      <c r="B53" s="21"/>
      <c r="C53" s="21"/>
      <c r="D53" s="21"/>
      <c r="E53" s="21"/>
      <c r="F53" s="22"/>
      <c r="G53" s="22"/>
      <c r="H53" s="22"/>
      <c r="I53" s="18" t="s">
        <v>34</v>
      </c>
      <c r="J53" s="9">
        <f t="shared" si="34"/>
        <v>0</v>
      </c>
      <c r="K53" s="9">
        <v>0</v>
      </c>
      <c r="L53" s="9">
        <v>0</v>
      </c>
      <c r="M53" s="9">
        <v>0</v>
      </c>
      <c r="N53" s="9">
        <v>0</v>
      </c>
      <c r="O53" s="9">
        <v>0</v>
      </c>
      <c r="P53" s="9">
        <v>0</v>
      </c>
      <c r="Q53" s="9">
        <v>0</v>
      </c>
      <c r="R53" s="9">
        <v>0</v>
      </c>
      <c r="S53" s="21"/>
      <c r="T53" s="21"/>
      <c r="U53" s="21"/>
      <c r="V53" s="21"/>
      <c r="W53" s="21"/>
      <c r="X53" s="21"/>
      <c r="Y53" s="21"/>
      <c r="Z53" s="21"/>
      <c r="AA53" s="21"/>
      <c r="AB53" s="21"/>
      <c r="AC53" s="21"/>
    </row>
    <row r="54" spans="1:29" ht="81.75" customHeight="1" x14ac:dyDescent="0.25">
      <c r="A54" s="21"/>
      <c r="B54" s="21"/>
      <c r="C54" s="21"/>
      <c r="D54" s="21"/>
      <c r="E54" s="21"/>
      <c r="F54" s="22"/>
      <c r="G54" s="22"/>
      <c r="H54" s="22"/>
      <c r="I54" s="18" t="s">
        <v>35</v>
      </c>
      <c r="J54" s="9">
        <f t="shared" si="34"/>
        <v>39796380.100000001</v>
      </c>
      <c r="K54" s="9">
        <v>10208232.1</v>
      </c>
      <c r="L54" s="9">
        <v>7901785.1500000004</v>
      </c>
      <c r="M54" s="9">
        <v>9179445.3000000007</v>
      </c>
      <c r="N54" s="9">
        <v>8872249.7400000002</v>
      </c>
      <c r="O54" s="9">
        <v>3634667.81</v>
      </c>
      <c r="P54" s="9">
        <v>0</v>
      </c>
      <c r="Q54" s="9">
        <v>0</v>
      </c>
      <c r="R54" s="9">
        <v>0</v>
      </c>
      <c r="S54" s="21"/>
      <c r="T54" s="21"/>
      <c r="U54" s="21"/>
      <c r="V54" s="21"/>
      <c r="W54" s="21"/>
      <c r="X54" s="21"/>
      <c r="Y54" s="21"/>
      <c r="Z54" s="21"/>
      <c r="AA54" s="21"/>
      <c r="AB54" s="21"/>
      <c r="AC54" s="21"/>
    </row>
    <row r="55" spans="1:29" ht="37.5" customHeight="1" x14ac:dyDescent="0.25">
      <c r="A55" s="21" t="s">
        <v>72</v>
      </c>
      <c r="B55" s="21" t="s">
        <v>73</v>
      </c>
      <c r="C55" s="21">
        <v>2020</v>
      </c>
      <c r="D55" s="21">
        <v>2025</v>
      </c>
      <c r="E55" s="21" t="s">
        <v>30</v>
      </c>
      <c r="F55" s="22" t="s">
        <v>38</v>
      </c>
      <c r="G55" s="22" t="s">
        <v>49</v>
      </c>
      <c r="H55" s="22" t="s">
        <v>31</v>
      </c>
      <c r="I55" s="18" t="s">
        <v>32</v>
      </c>
      <c r="J55" s="9">
        <f t="shared" si="34"/>
        <v>170103.09</v>
      </c>
      <c r="K55" s="9">
        <f>K56+K57+K58</f>
        <v>0</v>
      </c>
      <c r="L55" s="9">
        <f t="shared" ref="L55:R55" si="35">L56+L57+L58</f>
        <v>0</v>
      </c>
      <c r="M55" s="9">
        <f t="shared" si="35"/>
        <v>170103.09</v>
      </c>
      <c r="N55" s="9">
        <f t="shared" si="35"/>
        <v>0</v>
      </c>
      <c r="O55" s="9">
        <f t="shared" si="35"/>
        <v>0</v>
      </c>
      <c r="P55" s="9">
        <f t="shared" ref="P55:Q55" si="36">P56+P57+P58</f>
        <v>0</v>
      </c>
      <c r="Q55" s="9">
        <f t="shared" si="36"/>
        <v>0</v>
      </c>
      <c r="R55" s="9">
        <f t="shared" si="35"/>
        <v>0</v>
      </c>
      <c r="S55" s="21" t="s">
        <v>74</v>
      </c>
      <c r="T55" s="21" t="s">
        <v>41</v>
      </c>
      <c r="U55" s="21" t="s">
        <v>31</v>
      </c>
      <c r="V55" s="21">
        <v>100</v>
      </c>
      <c r="W55" s="21">
        <v>100</v>
      </c>
      <c r="X55" s="21">
        <v>100</v>
      </c>
      <c r="Y55" s="21">
        <v>100</v>
      </c>
      <c r="Z55" s="21">
        <v>100</v>
      </c>
      <c r="AA55" s="21">
        <v>100</v>
      </c>
      <c r="AB55" s="21">
        <v>100</v>
      </c>
      <c r="AC55" s="21"/>
    </row>
    <row r="56" spans="1:29" ht="50.25" customHeight="1" x14ac:dyDescent="0.25">
      <c r="A56" s="21"/>
      <c r="B56" s="21"/>
      <c r="C56" s="21"/>
      <c r="D56" s="21"/>
      <c r="E56" s="21"/>
      <c r="F56" s="22"/>
      <c r="G56" s="22"/>
      <c r="H56" s="22"/>
      <c r="I56" s="18" t="s">
        <v>33</v>
      </c>
      <c r="J56" s="9">
        <f t="shared" si="34"/>
        <v>0</v>
      </c>
      <c r="K56" s="9">
        <v>0</v>
      </c>
      <c r="L56" s="9">
        <v>0</v>
      </c>
      <c r="M56" s="9">
        <v>0</v>
      </c>
      <c r="N56" s="9">
        <v>0</v>
      </c>
      <c r="O56" s="9">
        <v>0</v>
      </c>
      <c r="P56" s="9">
        <v>0</v>
      </c>
      <c r="Q56" s="9">
        <v>0</v>
      </c>
      <c r="R56" s="9">
        <v>0</v>
      </c>
      <c r="S56" s="21"/>
      <c r="T56" s="21"/>
      <c r="U56" s="21"/>
      <c r="V56" s="21"/>
      <c r="W56" s="21"/>
      <c r="X56" s="21"/>
      <c r="Y56" s="21"/>
      <c r="Z56" s="21"/>
      <c r="AA56" s="21"/>
      <c r="AB56" s="21"/>
      <c r="AC56" s="21"/>
    </row>
    <row r="57" spans="1:29" ht="55.5" customHeight="1" x14ac:dyDescent="0.25">
      <c r="A57" s="21"/>
      <c r="B57" s="21"/>
      <c r="C57" s="21"/>
      <c r="D57" s="21"/>
      <c r="E57" s="21"/>
      <c r="F57" s="22"/>
      <c r="G57" s="22"/>
      <c r="H57" s="22"/>
      <c r="I57" s="18" t="s">
        <v>34</v>
      </c>
      <c r="J57" s="9">
        <f t="shared" si="34"/>
        <v>165000</v>
      </c>
      <c r="K57" s="9">
        <v>0</v>
      </c>
      <c r="L57" s="9">
        <v>0</v>
      </c>
      <c r="M57" s="9">
        <v>165000</v>
      </c>
      <c r="N57" s="9">
        <v>0</v>
      </c>
      <c r="O57" s="9">
        <v>0</v>
      </c>
      <c r="P57" s="9">
        <v>0</v>
      </c>
      <c r="Q57" s="9">
        <v>0</v>
      </c>
      <c r="R57" s="9">
        <v>0</v>
      </c>
      <c r="S57" s="21"/>
      <c r="T57" s="21"/>
      <c r="U57" s="21"/>
      <c r="V57" s="21"/>
      <c r="W57" s="21"/>
      <c r="X57" s="21"/>
      <c r="Y57" s="21"/>
      <c r="Z57" s="21"/>
      <c r="AA57" s="21"/>
      <c r="AB57" s="21"/>
      <c r="AC57" s="21"/>
    </row>
    <row r="58" spans="1:29" ht="67.5" customHeight="1" x14ac:dyDescent="0.25">
      <c r="A58" s="21"/>
      <c r="B58" s="21"/>
      <c r="C58" s="21"/>
      <c r="D58" s="21"/>
      <c r="E58" s="21"/>
      <c r="F58" s="22"/>
      <c r="G58" s="22"/>
      <c r="H58" s="22"/>
      <c r="I58" s="18" t="s">
        <v>35</v>
      </c>
      <c r="J58" s="9">
        <f t="shared" si="34"/>
        <v>5103.09</v>
      </c>
      <c r="K58" s="9">
        <v>0</v>
      </c>
      <c r="L58" s="9">
        <v>0</v>
      </c>
      <c r="M58" s="9">
        <v>5103.09</v>
      </c>
      <c r="N58" s="9">
        <v>0</v>
      </c>
      <c r="O58" s="9">
        <v>0</v>
      </c>
      <c r="P58" s="9">
        <v>0</v>
      </c>
      <c r="Q58" s="9">
        <v>0</v>
      </c>
      <c r="R58" s="9">
        <v>0</v>
      </c>
      <c r="S58" s="21"/>
      <c r="T58" s="21"/>
      <c r="U58" s="21"/>
      <c r="V58" s="21"/>
      <c r="W58" s="21"/>
      <c r="X58" s="21"/>
      <c r="Y58" s="21"/>
      <c r="Z58" s="21"/>
      <c r="AA58" s="21"/>
      <c r="AB58" s="21"/>
      <c r="AC58" s="21"/>
    </row>
    <row r="59" spans="1:29" ht="22.15" customHeight="1" x14ac:dyDescent="0.25">
      <c r="A59" s="21" t="s">
        <v>75</v>
      </c>
      <c r="B59" s="21" t="s">
        <v>76</v>
      </c>
      <c r="C59" s="21">
        <v>2020</v>
      </c>
      <c r="D59" s="21">
        <v>2025</v>
      </c>
      <c r="E59" s="21" t="s">
        <v>30</v>
      </c>
      <c r="F59" s="22" t="s">
        <v>38</v>
      </c>
      <c r="G59" s="22" t="s">
        <v>49</v>
      </c>
      <c r="H59" s="22" t="s">
        <v>31</v>
      </c>
      <c r="I59" s="18" t="s">
        <v>32</v>
      </c>
      <c r="J59" s="9">
        <f t="shared" si="34"/>
        <v>4252873.16</v>
      </c>
      <c r="K59" s="9">
        <f>K60+K61+K62</f>
        <v>708812.16</v>
      </c>
      <c r="L59" s="9">
        <f t="shared" ref="L59:R59" si="37">L60+L61+L62</f>
        <v>3544061</v>
      </c>
      <c r="M59" s="9">
        <f t="shared" si="37"/>
        <v>0</v>
      </c>
      <c r="N59" s="9">
        <f t="shared" si="37"/>
        <v>0</v>
      </c>
      <c r="O59" s="9">
        <f t="shared" si="37"/>
        <v>0</v>
      </c>
      <c r="P59" s="9">
        <f t="shared" ref="P59:Q59" si="38">P60+P61+P62</f>
        <v>0</v>
      </c>
      <c r="Q59" s="9">
        <f t="shared" si="38"/>
        <v>0</v>
      </c>
      <c r="R59" s="9">
        <f t="shared" si="37"/>
        <v>0</v>
      </c>
      <c r="S59" s="21" t="s">
        <v>77</v>
      </c>
      <c r="T59" s="21" t="s">
        <v>41</v>
      </c>
      <c r="U59" s="21" t="s">
        <v>31</v>
      </c>
      <c r="V59" s="21">
        <v>100</v>
      </c>
      <c r="W59" s="21">
        <v>100</v>
      </c>
      <c r="X59" s="21">
        <v>100</v>
      </c>
      <c r="Y59" s="21" t="s">
        <v>31</v>
      </c>
      <c r="Z59" s="21" t="s">
        <v>31</v>
      </c>
      <c r="AA59" s="21" t="s">
        <v>31</v>
      </c>
      <c r="AB59" s="21" t="s">
        <v>31</v>
      </c>
      <c r="AC59" s="21" t="s">
        <v>31</v>
      </c>
    </row>
    <row r="60" spans="1:29" ht="36.6" customHeight="1" x14ac:dyDescent="0.25">
      <c r="A60" s="21"/>
      <c r="B60" s="21"/>
      <c r="C60" s="21"/>
      <c r="D60" s="21"/>
      <c r="E60" s="21"/>
      <c r="F60" s="22"/>
      <c r="G60" s="22"/>
      <c r="H60" s="22"/>
      <c r="I60" s="18" t="s">
        <v>33</v>
      </c>
      <c r="J60" s="9">
        <f t="shared" si="34"/>
        <v>0</v>
      </c>
      <c r="K60" s="9">
        <v>0</v>
      </c>
      <c r="L60" s="9">
        <v>0</v>
      </c>
      <c r="M60" s="9">
        <v>0</v>
      </c>
      <c r="N60" s="9">
        <v>0</v>
      </c>
      <c r="O60" s="9">
        <v>0</v>
      </c>
      <c r="P60" s="9">
        <v>0</v>
      </c>
      <c r="Q60" s="9">
        <v>0</v>
      </c>
      <c r="R60" s="9">
        <v>0</v>
      </c>
      <c r="S60" s="21"/>
      <c r="T60" s="21"/>
      <c r="U60" s="21"/>
      <c r="V60" s="21"/>
      <c r="W60" s="21"/>
      <c r="X60" s="21"/>
      <c r="Y60" s="21"/>
      <c r="Z60" s="21"/>
      <c r="AA60" s="21"/>
      <c r="AB60" s="21"/>
      <c r="AC60" s="21"/>
    </row>
    <row r="61" spans="1:29" ht="34.15" customHeight="1" x14ac:dyDescent="0.25">
      <c r="A61" s="21"/>
      <c r="B61" s="21"/>
      <c r="C61" s="21"/>
      <c r="D61" s="21"/>
      <c r="E61" s="21"/>
      <c r="F61" s="22"/>
      <c r="G61" s="22"/>
      <c r="H61" s="22"/>
      <c r="I61" s="18" t="s">
        <v>34</v>
      </c>
      <c r="J61" s="9">
        <f t="shared" si="34"/>
        <v>4125286.8</v>
      </c>
      <c r="K61" s="9">
        <v>687547.8</v>
      </c>
      <c r="L61" s="9">
        <v>3437739</v>
      </c>
      <c r="M61" s="9">
        <v>0</v>
      </c>
      <c r="N61" s="9">
        <v>0</v>
      </c>
      <c r="O61" s="9">
        <v>0</v>
      </c>
      <c r="P61" s="9">
        <v>0</v>
      </c>
      <c r="Q61" s="9">
        <v>0</v>
      </c>
      <c r="R61" s="9">
        <v>0</v>
      </c>
      <c r="S61" s="21"/>
      <c r="T61" s="21"/>
      <c r="U61" s="21"/>
      <c r="V61" s="21"/>
      <c r="W61" s="21"/>
      <c r="X61" s="21"/>
      <c r="Y61" s="21"/>
      <c r="Z61" s="21"/>
      <c r="AA61" s="21"/>
      <c r="AB61" s="21"/>
      <c r="AC61" s="21"/>
    </row>
    <row r="62" spans="1:29" ht="46.15" customHeight="1" x14ac:dyDescent="0.25">
      <c r="A62" s="21"/>
      <c r="B62" s="21"/>
      <c r="C62" s="21"/>
      <c r="D62" s="21"/>
      <c r="E62" s="21"/>
      <c r="F62" s="22"/>
      <c r="G62" s="22"/>
      <c r="H62" s="22"/>
      <c r="I62" s="18" t="s">
        <v>35</v>
      </c>
      <c r="J62" s="9">
        <f t="shared" si="34"/>
        <v>127586.36</v>
      </c>
      <c r="K62" s="9">
        <v>21264.36</v>
      </c>
      <c r="L62" s="9">
        <v>106322</v>
      </c>
      <c r="M62" s="9">
        <v>0</v>
      </c>
      <c r="N62" s="9">
        <v>0</v>
      </c>
      <c r="O62" s="9">
        <v>0</v>
      </c>
      <c r="P62" s="9">
        <v>0</v>
      </c>
      <c r="Q62" s="9">
        <v>0</v>
      </c>
      <c r="R62" s="9">
        <v>0</v>
      </c>
      <c r="S62" s="21"/>
      <c r="T62" s="21"/>
      <c r="U62" s="21"/>
      <c r="V62" s="21"/>
      <c r="W62" s="21"/>
      <c r="X62" s="21"/>
      <c r="Y62" s="21"/>
      <c r="Z62" s="21"/>
      <c r="AA62" s="21"/>
      <c r="AB62" s="21"/>
      <c r="AC62" s="21"/>
    </row>
    <row r="63" spans="1:29" ht="45" customHeight="1" x14ac:dyDescent="0.25">
      <c r="A63" s="21" t="s">
        <v>78</v>
      </c>
      <c r="B63" s="21" t="s">
        <v>79</v>
      </c>
      <c r="C63" s="21">
        <v>2020</v>
      </c>
      <c r="D63" s="21">
        <v>2025</v>
      </c>
      <c r="E63" s="21" t="s">
        <v>30</v>
      </c>
      <c r="F63" s="22" t="s">
        <v>38</v>
      </c>
      <c r="G63" s="22" t="s">
        <v>49</v>
      </c>
      <c r="H63" s="22" t="s">
        <v>31</v>
      </c>
      <c r="I63" s="18" t="s">
        <v>32</v>
      </c>
      <c r="J63" s="9">
        <f t="shared" si="34"/>
        <v>587628.87</v>
      </c>
      <c r="K63" s="9">
        <f>K64+K65+K66</f>
        <v>51546.39</v>
      </c>
      <c r="L63" s="9">
        <f t="shared" ref="L63:R63" si="39">L64+L65+L66</f>
        <v>20618.560000000001</v>
      </c>
      <c r="M63" s="9">
        <f t="shared" si="39"/>
        <v>0</v>
      </c>
      <c r="N63" s="9">
        <f t="shared" si="39"/>
        <v>515463.92</v>
      </c>
      <c r="O63" s="9">
        <f t="shared" si="39"/>
        <v>0</v>
      </c>
      <c r="P63" s="9">
        <f t="shared" ref="P63:Q63" si="40">P64+P65+P66</f>
        <v>0</v>
      </c>
      <c r="Q63" s="9">
        <f t="shared" si="40"/>
        <v>0</v>
      </c>
      <c r="R63" s="9">
        <f t="shared" si="39"/>
        <v>0</v>
      </c>
      <c r="S63" s="21" t="s">
        <v>80</v>
      </c>
      <c r="T63" s="21" t="s">
        <v>41</v>
      </c>
      <c r="U63" s="21" t="s">
        <v>31</v>
      </c>
      <c r="V63" s="21">
        <v>100</v>
      </c>
      <c r="W63" s="21">
        <v>100</v>
      </c>
      <c r="X63" s="21" t="s">
        <v>31</v>
      </c>
      <c r="Y63" s="21">
        <v>100</v>
      </c>
      <c r="Z63" s="21" t="s">
        <v>31</v>
      </c>
      <c r="AA63" s="21" t="s">
        <v>31</v>
      </c>
      <c r="AB63" s="21" t="s">
        <v>31</v>
      </c>
      <c r="AC63" s="21" t="s">
        <v>31</v>
      </c>
    </row>
    <row r="64" spans="1:29" ht="54.75" customHeight="1" x14ac:dyDescent="0.25">
      <c r="A64" s="21"/>
      <c r="B64" s="21"/>
      <c r="C64" s="21"/>
      <c r="D64" s="21"/>
      <c r="E64" s="21"/>
      <c r="F64" s="22"/>
      <c r="G64" s="22"/>
      <c r="H64" s="22"/>
      <c r="I64" s="18" t="s">
        <v>33</v>
      </c>
      <c r="J64" s="9">
        <f t="shared" si="34"/>
        <v>0</v>
      </c>
      <c r="K64" s="9">
        <v>0</v>
      </c>
      <c r="L64" s="9">
        <v>0</v>
      </c>
      <c r="M64" s="9">
        <v>0</v>
      </c>
      <c r="N64" s="9">
        <v>0</v>
      </c>
      <c r="O64" s="9">
        <v>0</v>
      </c>
      <c r="P64" s="9">
        <v>0</v>
      </c>
      <c r="Q64" s="9">
        <v>0</v>
      </c>
      <c r="R64" s="9">
        <v>0</v>
      </c>
      <c r="S64" s="21"/>
      <c r="T64" s="21"/>
      <c r="U64" s="21"/>
      <c r="V64" s="21"/>
      <c r="W64" s="21"/>
      <c r="X64" s="21"/>
      <c r="Y64" s="21"/>
      <c r="Z64" s="21"/>
      <c r="AA64" s="21"/>
      <c r="AB64" s="21"/>
      <c r="AC64" s="21"/>
    </row>
    <row r="65" spans="1:29" ht="36" customHeight="1" x14ac:dyDescent="0.25">
      <c r="A65" s="21"/>
      <c r="B65" s="21"/>
      <c r="C65" s="21"/>
      <c r="D65" s="21"/>
      <c r="E65" s="21"/>
      <c r="F65" s="22"/>
      <c r="G65" s="22"/>
      <c r="H65" s="22"/>
      <c r="I65" s="18" t="s">
        <v>34</v>
      </c>
      <c r="J65" s="9">
        <f t="shared" si="34"/>
        <v>570000</v>
      </c>
      <c r="K65" s="9">
        <v>50000</v>
      </c>
      <c r="L65" s="9">
        <v>20000</v>
      </c>
      <c r="M65" s="9">
        <v>0</v>
      </c>
      <c r="N65" s="9">
        <v>500000</v>
      </c>
      <c r="O65" s="9">
        <v>0</v>
      </c>
      <c r="P65" s="9">
        <v>0</v>
      </c>
      <c r="Q65" s="9">
        <v>0</v>
      </c>
      <c r="R65" s="9">
        <v>0</v>
      </c>
      <c r="S65" s="21"/>
      <c r="T65" s="21"/>
      <c r="U65" s="21"/>
      <c r="V65" s="21"/>
      <c r="W65" s="21"/>
      <c r="X65" s="21"/>
      <c r="Y65" s="21"/>
      <c r="Z65" s="21"/>
      <c r="AA65" s="21"/>
      <c r="AB65" s="21"/>
      <c r="AC65" s="21"/>
    </row>
    <row r="66" spans="1:29" ht="31.9" customHeight="1" x14ac:dyDescent="0.25">
      <c r="A66" s="21"/>
      <c r="B66" s="21"/>
      <c r="C66" s="21"/>
      <c r="D66" s="21"/>
      <c r="E66" s="21"/>
      <c r="F66" s="22"/>
      <c r="G66" s="22"/>
      <c r="H66" s="22"/>
      <c r="I66" s="18" t="s">
        <v>35</v>
      </c>
      <c r="J66" s="9">
        <f t="shared" si="34"/>
        <v>17628.87</v>
      </c>
      <c r="K66" s="9">
        <v>1546.39</v>
      </c>
      <c r="L66" s="9">
        <v>618.55999999999995</v>
      </c>
      <c r="M66" s="9">
        <v>0</v>
      </c>
      <c r="N66" s="9">
        <v>15463.92</v>
      </c>
      <c r="O66" s="9">
        <v>0</v>
      </c>
      <c r="P66" s="9">
        <v>0</v>
      </c>
      <c r="Q66" s="9">
        <v>0</v>
      </c>
      <c r="R66" s="9">
        <v>0</v>
      </c>
      <c r="S66" s="21"/>
      <c r="T66" s="21"/>
      <c r="U66" s="21"/>
      <c r="V66" s="21"/>
      <c r="W66" s="21"/>
      <c r="X66" s="21"/>
      <c r="Y66" s="21"/>
      <c r="Z66" s="21"/>
      <c r="AA66" s="21"/>
      <c r="AB66" s="21"/>
      <c r="AC66" s="21"/>
    </row>
    <row r="67" spans="1:29" ht="24.6" customHeight="1" x14ac:dyDescent="0.25">
      <c r="A67" s="21" t="s">
        <v>81</v>
      </c>
      <c r="B67" s="21" t="s">
        <v>82</v>
      </c>
      <c r="C67" s="28">
        <v>2020</v>
      </c>
      <c r="D67" s="28">
        <v>2025</v>
      </c>
      <c r="E67" s="21" t="s">
        <v>30</v>
      </c>
      <c r="F67" s="35" t="s">
        <v>38</v>
      </c>
      <c r="G67" s="35" t="s">
        <v>49</v>
      </c>
      <c r="H67" s="35" t="s">
        <v>31</v>
      </c>
      <c r="I67" s="18" t="s">
        <v>32</v>
      </c>
      <c r="J67" s="9">
        <f t="shared" si="34"/>
        <v>1226804.1299999999</v>
      </c>
      <c r="K67" s="9">
        <f>K68+K69+K70</f>
        <v>0</v>
      </c>
      <c r="L67" s="9">
        <f t="shared" ref="L67:R67" si="41">L68+L69+L70</f>
        <v>0</v>
      </c>
      <c r="M67" s="9">
        <f t="shared" si="41"/>
        <v>1226804.1299999999</v>
      </c>
      <c r="N67" s="9">
        <f t="shared" si="41"/>
        <v>0</v>
      </c>
      <c r="O67" s="9">
        <f t="shared" si="41"/>
        <v>0</v>
      </c>
      <c r="P67" s="9">
        <f t="shared" ref="P67:Q67" si="42">P68+P69+P70</f>
        <v>0</v>
      </c>
      <c r="Q67" s="9">
        <f t="shared" si="42"/>
        <v>0</v>
      </c>
      <c r="R67" s="9">
        <f t="shared" si="41"/>
        <v>0</v>
      </c>
      <c r="S67" s="21" t="s">
        <v>83</v>
      </c>
      <c r="T67" s="28" t="s">
        <v>41</v>
      </c>
      <c r="U67" s="28" t="s">
        <v>31</v>
      </c>
      <c r="V67" s="28" t="s">
        <v>31</v>
      </c>
      <c r="W67" s="28" t="s">
        <v>31</v>
      </c>
      <c r="X67" s="28">
        <v>100</v>
      </c>
      <c r="Y67" s="28" t="s">
        <v>31</v>
      </c>
      <c r="Z67" s="28" t="s">
        <v>31</v>
      </c>
      <c r="AA67" s="28" t="s">
        <v>31</v>
      </c>
      <c r="AB67" s="28" t="s">
        <v>31</v>
      </c>
      <c r="AC67" s="28" t="s">
        <v>31</v>
      </c>
    </row>
    <row r="68" spans="1:29" ht="55.5" customHeight="1" x14ac:dyDescent="0.25">
      <c r="A68" s="21"/>
      <c r="B68" s="21"/>
      <c r="C68" s="28"/>
      <c r="D68" s="28"/>
      <c r="E68" s="21"/>
      <c r="F68" s="35"/>
      <c r="G68" s="35"/>
      <c r="H68" s="35"/>
      <c r="I68" s="18" t="s">
        <v>33</v>
      </c>
      <c r="J68" s="9">
        <f t="shared" si="34"/>
        <v>0</v>
      </c>
      <c r="K68" s="9">
        <v>0</v>
      </c>
      <c r="L68" s="9">
        <v>0</v>
      </c>
      <c r="M68" s="9">
        <v>0</v>
      </c>
      <c r="N68" s="9">
        <v>0</v>
      </c>
      <c r="O68" s="9">
        <v>0</v>
      </c>
      <c r="P68" s="9">
        <v>0</v>
      </c>
      <c r="Q68" s="9">
        <v>0</v>
      </c>
      <c r="R68" s="9">
        <v>0</v>
      </c>
      <c r="S68" s="21"/>
      <c r="T68" s="28"/>
      <c r="U68" s="28"/>
      <c r="V68" s="28"/>
      <c r="W68" s="28"/>
      <c r="X68" s="28"/>
      <c r="Y68" s="28"/>
      <c r="Z68" s="28"/>
      <c r="AA68" s="28"/>
      <c r="AB68" s="28"/>
      <c r="AC68" s="28"/>
    </row>
    <row r="69" spans="1:29" ht="55.5" customHeight="1" x14ac:dyDescent="0.25">
      <c r="A69" s="21"/>
      <c r="B69" s="21"/>
      <c r="C69" s="28"/>
      <c r="D69" s="28"/>
      <c r="E69" s="21"/>
      <c r="F69" s="35"/>
      <c r="G69" s="35"/>
      <c r="H69" s="35"/>
      <c r="I69" s="18" t="s">
        <v>34</v>
      </c>
      <c r="J69" s="9">
        <f t="shared" si="34"/>
        <v>1190000</v>
      </c>
      <c r="K69" s="9">
        <v>0</v>
      </c>
      <c r="L69" s="9">
        <v>0</v>
      </c>
      <c r="M69" s="9">
        <v>1190000</v>
      </c>
      <c r="N69" s="9">
        <v>0</v>
      </c>
      <c r="O69" s="9">
        <v>0</v>
      </c>
      <c r="P69" s="9">
        <v>0</v>
      </c>
      <c r="Q69" s="9">
        <v>0</v>
      </c>
      <c r="R69" s="9">
        <v>0</v>
      </c>
      <c r="S69" s="21"/>
      <c r="T69" s="28"/>
      <c r="U69" s="28"/>
      <c r="V69" s="28"/>
      <c r="W69" s="28"/>
      <c r="X69" s="28"/>
      <c r="Y69" s="28"/>
      <c r="Z69" s="28"/>
      <c r="AA69" s="28"/>
      <c r="AB69" s="28"/>
      <c r="AC69" s="28"/>
    </row>
    <row r="70" spans="1:29" ht="120" customHeight="1" x14ac:dyDescent="0.25">
      <c r="A70" s="21"/>
      <c r="B70" s="21"/>
      <c r="C70" s="28"/>
      <c r="D70" s="28"/>
      <c r="E70" s="21"/>
      <c r="F70" s="35"/>
      <c r="G70" s="35"/>
      <c r="H70" s="35"/>
      <c r="I70" s="18" t="s">
        <v>35</v>
      </c>
      <c r="J70" s="9">
        <f t="shared" si="34"/>
        <v>36804.129999999997</v>
      </c>
      <c r="K70" s="9">
        <v>0</v>
      </c>
      <c r="L70" s="9">
        <v>0</v>
      </c>
      <c r="M70" s="9">
        <v>36804.129999999997</v>
      </c>
      <c r="N70" s="9">
        <v>0</v>
      </c>
      <c r="O70" s="9">
        <v>0</v>
      </c>
      <c r="P70" s="9">
        <v>0</v>
      </c>
      <c r="Q70" s="9">
        <v>0</v>
      </c>
      <c r="R70" s="9">
        <v>0</v>
      </c>
      <c r="S70" s="21"/>
      <c r="T70" s="28"/>
      <c r="U70" s="28"/>
      <c r="V70" s="28"/>
      <c r="W70" s="28"/>
      <c r="X70" s="28"/>
      <c r="Y70" s="28"/>
      <c r="Z70" s="28"/>
      <c r="AA70" s="28"/>
      <c r="AB70" s="28"/>
      <c r="AC70" s="28"/>
    </row>
    <row r="71" spans="1:29" ht="30" customHeight="1" x14ac:dyDescent="0.25">
      <c r="A71" s="21" t="s">
        <v>185</v>
      </c>
      <c r="B71" s="21" t="s">
        <v>186</v>
      </c>
      <c r="C71" s="28">
        <v>2020</v>
      </c>
      <c r="D71" s="28">
        <v>2025</v>
      </c>
      <c r="E71" s="21" t="s">
        <v>30</v>
      </c>
      <c r="F71" s="35" t="s">
        <v>38</v>
      </c>
      <c r="G71" s="35" t="s">
        <v>49</v>
      </c>
      <c r="H71" s="35" t="s">
        <v>31</v>
      </c>
      <c r="I71" s="18" t="s">
        <v>32</v>
      </c>
      <c r="J71" s="9">
        <f t="shared" ref="J71" si="43">SUM(K71:R71)</f>
        <v>309278.36</v>
      </c>
      <c r="K71" s="9">
        <f>K72+K73+K74</f>
        <v>0</v>
      </c>
      <c r="L71" s="9">
        <f t="shared" ref="L71:R71" si="44">L72+L73+L74</f>
        <v>0</v>
      </c>
      <c r="M71" s="9">
        <f>M72+M73+M74</f>
        <v>0</v>
      </c>
      <c r="N71" s="9">
        <f t="shared" si="44"/>
        <v>309278.36</v>
      </c>
      <c r="O71" s="9">
        <f t="shared" si="44"/>
        <v>0</v>
      </c>
      <c r="P71" s="9">
        <f t="shared" ref="P71:Q71" si="45">P72+P73+P74</f>
        <v>0</v>
      </c>
      <c r="Q71" s="9">
        <f t="shared" si="45"/>
        <v>0</v>
      </c>
      <c r="R71" s="9">
        <f t="shared" si="44"/>
        <v>0</v>
      </c>
      <c r="S71" s="21" t="s">
        <v>187</v>
      </c>
      <c r="T71" s="28" t="s">
        <v>41</v>
      </c>
      <c r="U71" s="28" t="s">
        <v>31</v>
      </c>
      <c r="V71" s="28" t="s">
        <v>31</v>
      </c>
      <c r="W71" s="28" t="s">
        <v>31</v>
      </c>
      <c r="X71" s="28" t="s">
        <v>31</v>
      </c>
      <c r="Y71" s="28">
        <v>100</v>
      </c>
      <c r="Z71" s="28" t="s">
        <v>31</v>
      </c>
      <c r="AA71" s="28" t="s">
        <v>31</v>
      </c>
      <c r="AB71" s="28" t="s">
        <v>31</v>
      </c>
      <c r="AC71" s="28" t="s">
        <v>31</v>
      </c>
    </row>
    <row r="72" spans="1:29" ht="30" x14ac:dyDescent="0.25">
      <c r="A72" s="21"/>
      <c r="B72" s="21"/>
      <c r="C72" s="28"/>
      <c r="D72" s="28"/>
      <c r="E72" s="21"/>
      <c r="F72" s="35"/>
      <c r="G72" s="35"/>
      <c r="H72" s="35"/>
      <c r="I72" s="18" t="s">
        <v>33</v>
      </c>
      <c r="J72" s="9">
        <f t="shared" ref="J72:J74" si="46">SUM(K72:R72)</f>
        <v>0</v>
      </c>
      <c r="K72" s="9">
        <v>0</v>
      </c>
      <c r="L72" s="9">
        <v>0</v>
      </c>
      <c r="M72" s="9">
        <v>0</v>
      </c>
      <c r="N72" s="9">
        <v>0</v>
      </c>
      <c r="O72" s="9">
        <v>0</v>
      </c>
      <c r="P72" s="9">
        <v>0</v>
      </c>
      <c r="Q72" s="9">
        <v>0</v>
      </c>
      <c r="R72" s="9">
        <v>0</v>
      </c>
      <c r="S72" s="21"/>
      <c r="T72" s="28"/>
      <c r="U72" s="28"/>
      <c r="V72" s="28"/>
      <c r="W72" s="28"/>
      <c r="X72" s="28"/>
      <c r="Y72" s="28"/>
      <c r="Z72" s="28"/>
      <c r="AA72" s="28"/>
      <c r="AB72" s="28"/>
      <c r="AC72" s="28"/>
    </row>
    <row r="73" spans="1:29" ht="29.25" customHeight="1" x14ac:dyDescent="0.25">
      <c r="A73" s="21"/>
      <c r="B73" s="21"/>
      <c r="C73" s="28"/>
      <c r="D73" s="28"/>
      <c r="E73" s="21"/>
      <c r="F73" s="35"/>
      <c r="G73" s="35"/>
      <c r="H73" s="35"/>
      <c r="I73" s="18" t="s">
        <v>34</v>
      </c>
      <c r="J73" s="9">
        <f t="shared" si="46"/>
        <v>300000</v>
      </c>
      <c r="K73" s="9">
        <v>0</v>
      </c>
      <c r="L73" s="9">
        <v>0</v>
      </c>
      <c r="M73" s="9">
        <v>0</v>
      </c>
      <c r="N73" s="9">
        <v>300000</v>
      </c>
      <c r="O73" s="9">
        <v>0</v>
      </c>
      <c r="P73" s="9">
        <v>0</v>
      </c>
      <c r="Q73" s="9">
        <v>0</v>
      </c>
      <c r="R73" s="9">
        <v>0</v>
      </c>
      <c r="S73" s="21"/>
      <c r="T73" s="28"/>
      <c r="U73" s="28"/>
      <c r="V73" s="28"/>
      <c r="W73" s="28"/>
      <c r="X73" s="28"/>
      <c r="Y73" s="28"/>
      <c r="Z73" s="28"/>
      <c r="AA73" s="28"/>
      <c r="AB73" s="28"/>
      <c r="AC73" s="28"/>
    </row>
    <row r="74" spans="1:29" ht="52.5" customHeight="1" x14ac:dyDescent="0.25">
      <c r="A74" s="21"/>
      <c r="B74" s="21"/>
      <c r="C74" s="28"/>
      <c r="D74" s="28"/>
      <c r="E74" s="21"/>
      <c r="F74" s="35"/>
      <c r="G74" s="35"/>
      <c r="H74" s="35"/>
      <c r="I74" s="18" t="s">
        <v>35</v>
      </c>
      <c r="J74" s="9">
        <f t="shared" si="46"/>
        <v>9278.36</v>
      </c>
      <c r="K74" s="9">
        <v>0</v>
      </c>
      <c r="L74" s="9">
        <v>0</v>
      </c>
      <c r="M74" s="9">
        <v>0</v>
      </c>
      <c r="N74" s="9">
        <v>9278.36</v>
      </c>
      <c r="O74" s="9">
        <v>0</v>
      </c>
      <c r="P74" s="9">
        <v>0</v>
      </c>
      <c r="Q74" s="9">
        <v>0</v>
      </c>
      <c r="R74" s="9">
        <v>0</v>
      </c>
      <c r="S74" s="21"/>
      <c r="T74" s="28"/>
      <c r="U74" s="28"/>
      <c r="V74" s="28"/>
      <c r="W74" s="28"/>
      <c r="X74" s="28"/>
      <c r="Y74" s="28"/>
      <c r="Z74" s="28"/>
      <c r="AA74" s="28"/>
      <c r="AB74" s="28"/>
      <c r="AC74" s="28"/>
    </row>
    <row r="75" spans="1:29" ht="28.5" customHeight="1" x14ac:dyDescent="0.25">
      <c r="A75" s="47" t="s">
        <v>190</v>
      </c>
      <c r="B75" s="21" t="s">
        <v>191</v>
      </c>
      <c r="C75" s="21">
        <v>2020</v>
      </c>
      <c r="D75" s="21">
        <v>2025</v>
      </c>
      <c r="E75" s="21" t="s">
        <v>30</v>
      </c>
      <c r="F75" s="22" t="s">
        <v>38</v>
      </c>
      <c r="G75" s="22" t="s">
        <v>49</v>
      </c>
      <c r="H75" s="22" t="s">
        <v>31</v>
      </c>
      <c r="I75" s="18" t="s">
        <v>32</v>
      </c>
      <c r="J75" s="9">
        <f t="shared" ref="J75:J82" si="47">SUM(K75:R75)</f>
        <v>0</v>
      </c>
      <c r="K75" s="9">
        <f t="shared" ref="K75:L75" si="48">K76+K77+K78</f>
        <v>0</v>
      </c>
      <c r="L75" s="9">
        <f t="shared" si="48"/>
        <v>0</v>
      </c>
      <c r="M75" s="9">
        <f t="shared" ref="M75:R75" si="49">M76+M77+M78</f>
        <v>0</v>
      </c>
      <c r="N75" s="9">
        <f t="shared" si="49"/>
        <v>0</v>
      </c>
      <c r="O75" s="9">
        <f t="shared" si="49"/>
        <v>0</v>
      </c>
      <c r="P75" s="9">
        <f t="shared" ref="P75:Q75" si="50">P76+P77+P78</f>
        <v>0</v>
      </c>
      <c r="Q75" s="9">
        <f t="shared" si="50"/>
        <v>0</v>
      </c>
      <c r="R75" s="9">
        <f t="shared" si="49"/>
        <v>0</v>
      </c>
      <c r="S75" s="21" t="s">
        <v>192</v>
      </c>
      <c r="T75" s="21" t="s">
        <v>41</v>
      </c>
      <c r="U75" s="21" t="s">
        <v>31</v>
      </c>
      <c r="V75" s="28" t="s">
        <v>31</v>
      </c>
      <c r="W75" s="28" t="s">
        <v>31</v>
      </c>
      <c r="X75" s="28" t="s">
        <v>31</v>
      </c>
      <c r="Y75" s="28" t="s">
        <v>31</v>
      </c>
      <c r="Z75" s="21">
        <v>100</v>
      </c>
      <c r="AA75" s="28" t="s">
        <v>31</v>
      </c>
      <c r="AB75" s="28" t="s">
        <v>31</v>
      </c>
      <c r="AC75" s="28" t="s">
        <v>31</v>
      </c>
    </row>
    <row r="76" spans="1:29" ht="29.25" customHeight="1" x14ac:dyDescent="0.25">
      <c r="A76" s="21"/>
      <c r="B76" s="21"/>
      <c r="C76" s="21"/>
      <c r="D76" s="21"/>
      <c r="E76" s="21"/>
      <c r="F76" s="22"/>
      <c r="G76" s="22"/>
      <c r="H76" s="22"/>
      <c r="I76" s="18" t="s">
        <v>33</v>
      </c>
      <c r="J76" s="9">
        <f t="shared" si="47"/>
        <v>0</v>
      </c>
      <c r="K76" s="9">
        <v>0</v>
      </c>
      <c r="L76" s="9">
        <v>0</v>
      </c>
      <c r="M76" s="9">
        <v>0</v>
      </c>
      <c r="N76" s="9">
        <v>0</v>
      </c>
      <c r="O76" s="9">
        <v>0</v>
      </c>
      <c r="P76" s="9">
        <v>0</v>
      </c>
      <c r="Q76" s="9">
        <v>0</v>
      </c>
      <c r="R76" s="9">
        <v>0</v>
      </c>
      <c r="S76" s="21"/>
      <c r="T76" s="21"/>
      <c r="U76" s="21"/>
      <c r="V76" s="28"/>
      <c r="W76" s="28"/>
      <c r="X76" s="28"/>
      <c r="Y76" s="28"/>
      <c r="Z76" s="21"/>
      <c r="AA76" s="28"/>
      <c r="AB76" s="28"/>
      <c r="AC76" s="28"/>
    </row>
    <row r="77" spans="1:29" ht="29.25" customHeight="1" x14ac:dyDescent="0.25">
      <c r="A77" s="21"/>
      <c r="B77" s="21"/>
      <c r="C77" s="21"/>
      <c r="D77" s="21"/>
      <c r="E77" s="21"/>
      <c r="F77" s="22"/>
      <c r="G77" s="22"/>
      <c r="H77" s="22"/>
      <c r="I77" s="18" t="s">
        <v>34</v>
      </c>
      <c r="J77" s="9">
        <f t="shared" si="47"/>
        <v>0</v>
      </c>
      <c r="K77" s="9">
        <v>0</v>
      </c>
      <c r="L77" s="9">
        <v>0</v>
      </c>
      <c r="M77" s="9">
        <v>0</v>
      </c>
      <c r="N77" s="9">
        <v>0</v>
      </c>
      <c r="O77" s="9">
        <v>0</v>
      </c>
      <c r="P77" s="9">
        <v>0</v>
      </c>
      <c r="Q77" s="9">
        <v>0</v>
      </c>
      <c r="R77" s="9">
        <v>0</v>
      </c>
      <c r="S77" s="21"/>
      <c r="T77" s="21"/>
      <c r="U77" s="21"/>
      <c r="V77" s="28"/>
      <c r="W77" s="28"/>
      <c r="X77" s="28"/>
      <c r="Y77" s="28"/>
      <c r="Z77" s="21"/>
      <c r="AA77" s="28"/>
      <c r="AB77" s="28"/>
      <c r="AC77" s="28"/>
    </row>
    <row r="78" spans="1:29" ht="29.25" customHeight="1" x14ac:dyDescent="0.25">
      <c r="A78" s="21"/>
      <c r="B78" s="21"/>
      <c r="C78" s="21"/>
      <c r="D78" s="21"/>
      <c r="E78" s="21"/>
      <c r="F78" s="22"/>
      <c r="G78" s="22"/>
      <c r="H78" s="22"/>
      <c r="I78" s="18" t="s">
        <v>35</v>
      </c>
      <c r="J78" s="9">
        <f t="shared" si="47"/>
        <v>0</v>
      </c>
      <c r="K78" s="9">
        <v>0</v>
      </c>
      <c r="L78" s="9">
        <v>0</v>
      </c>
      <c r="M78" s="9">
        <v>0</v>
      </c>
      <c r="N78" s="9">
        <v>0</v>
      </c>
      <c r="O78" s="9">
        <v>0</v>
      </c>
      <c r="P78" s="9">
        <v>0</v>
      </c>
      <c r="Q78" s="9">
        <v>0</v>
      </c>
      <c r="R78" s="9">
        <v>0</v>
      </c>
      <c r="S78" s="21"/>
      <c r="T78" s="21"/>
      <c r="U78" s="21"/>
      <c r="V78" s="28"/>
      <c r="W78" s="28"/>
      <c r="X78" s="28"/>
      <c r="Y78" s="28"/>
      <c r="Z78" s="21"/>
      <c r="AA78" s="28"/>
      <c r="AB78" s="28"/>
      <c r="AC78" s="28"/>
    </row>
    <row r="79" spans="1:29" ht="54" customHeight="1" x14ac:dyDescent="0.25">
      <c r="A79" s="51" t="s">
        <v>202</v>
      </c>
      <c r="B79" s="38" t="s">
        <v>73</v>
      </c>
      <c r="C79" s="38">
        <v>2020</v>
      </c>
      <c r="D79" s="38">
        <v>2025</v>
      </c>
      <c r="E79" s="38" t="s">
        <v>30</v>
      </c>
      <c r="F79" s="48" t="s">
        <v>38</v>
      </c>
      <c r="G79" s="48" t="s">
        <v>44</v>
      </c>
      <c r="H79" s="48" t="s">
        <v>31</v>
      </c>
      <c r="I79" s="18" t="s">
        <v>32</v>
      </c>
      <c r="J79" s="9">
        <f t="shared" si="47"/>
        <v>270732.34000000003</v>
      </c>
      <c r="K79" s="9">
        <f t="shared" ref="K79:R79" si="51">K80+K81+K82</f>
        <v>0</v>
      </c>
      <c r="L79" s="9">
        <f t="shared" si="51"/>
        <v>0</v>
      </c>
      <c r="M79" s="9">
        <f t="shared" si="51"/>
        <v>0</v>
      </c>
      <c r="N79" s="9">
        <f t="shared" si="51"/>
        <v>0</v>
      </c>
      <c r="O79" s="9">
        <f t="shared" si="51"/>
        <v>270732.34000000003</v>
      </c>
      <c r="P79" s="9">
        <f t="shared" si="51"/>
        <v>0</v>
      </c>
      <c r="Q79" s="9">
        <f t="shared" si="51"/>
        <v>0</v>
      </c>
      <c r="R79" s="9">
        <f t="shared" si="51"/>
        <v>0</v>
      </c>
      <c r="S79" s="38" t="s">
        <v>210</v>
      </c>
      <c r="T79" s="21" t="s">
        <v>87</v>
      </c>
      <c r="U79" s="38">
        <v>2</v>
      </c>
      <c r="V79" s="29" t="s">
        <v>31</v>
      </c>
      <c r="W79" s="29" t="s">
        <v>31</v>
      </c>
      <c r="X79" s="29" t="s">
        <v>31</v>
      </c>
      <c r="Y79" s="29" t="s">
        <v>31</v>
      </c>
      <c r="Z79" s="38">
        <v>2</v>
      </c>
      <c r="AA79" s="29" t="s">
        <v>31</v>
      </c>
      <c r="AB79" s="29" t="s">
        <v>31</v>
      </c>
      <c r="AC79" s="29" t="s">
        <v>31</v>
      </c>
    </row>
    <row r="80" spans="1:29" ht="54" customHeight="1" x14ac:dyDescent="0.25">
      <c r="A80" s="52"/>
      <c r="B80" s="39"/>
      <c r="C80" s="39"/>
      <c r="D80" s="39"/>
      <c r="E80" s="39"/>
      <c r="F80" s="49"/>
      <c r="G80" s="49"/>
      <c r="H80" s="49"/>
      <c r="I80" s="18" t="s">
        <v>33</v>
      </c>
      <c r="J80" s="9">
        <f t="shared" si="47"/>
        <v>0</v>
      </c>
      <c r="K80" s="9">
        <v>0</v>
      </c>
      <c r="L80" s="9">
        <v>0</v>
      </c>
      <c r="M80" s="9">
        <v>0</v>
      </c>
      <c r="N80" s="9">
        <v>0</v>
      </c>
      <c r="O80" s="9">
        <v>0</v>
      </c>
      <c r="P80" s="9">
        <v>0</v>
      </c>
      <c r="Q80" s="9">
        <v>0</v>
      </c>
      <c r="R80" s="9">
        <v>0</v>
      </c>
      <c r="S80" s="40"/>
      <c r="T80" s="21"/>
      <c r="U80" s="40"/>
      <c r="V80" s="31"/>
      <c r="W80" s="31"/>
      <c r="X80" s="31"/>
      <c r="Y80" s="31"/>
      <c r="Z80" s="40"/>
      <c r="AA80" s="31"/>
      <c r="AB80" s="31"/>
      <c r="AC80" s="31"/>
    </row>
    <row r="81" spans="1:29" ht="54" customHeight="1" x14ac:dyDescent="0.25">
      <c r="A81" s="52"/>
      <c r="B81" s="39"/>
      <c r="C81" s="39"/>
      <c r="D81" s="39"/>
      <c r="E81" s="39"/>
      <c r="F81" s="49"/>
      <c r="G81" s="49"/>
      <c r="H81" s="49"/>
      <c r="I81" s="18" t="s">
        <v>34</v>
      </c>
      <c r="J81" s="9">
        <f t="shared" si="47"/>
        <v>0</v>
      </c>
      <c r="K81" s="9">
        <v>0</v>
      </c>
      <c r="L81" s="9">
        <v>0</v>
      </c>
      <c r="M81" s="9">
        <v>0</v>
      </c>
      <c r="N81" s="9">
        <v>0</v>
      </c>
      <c r="O81" s="9">
        <v>0</v>
      </c>
      <c r="P81" s="9">
        <v>0</v>
      </c>
      <c r="Q81" s="9">
        <v>0</v>
      </c>
      <c r="R81" s="9">
        <v>0</v>
      </c>
      <c r="S81" s="39" t="s">
        <v>211</v>
      </c>
      <c r="T81" s="21" t="s">
        <v>87</v>
      </c>
      <c r="U81" s="38">
        <v>5</v>
      </c>
      <c r="V81" s="29" t="s">
        <v>31</v>
      </c>
      <c r="W81" s="29" t="s">
        <v>31</v>
      </c>
      <c r="X81" s="29" t="s">
        <v>31</v>
      </c>
      <c r="Y81" s="29" t="s">
        <v>31</v>
      </c>
      <c r="Z81" s="38">
        <v>5</v>
      </c>
      <c r="AA81" s="29" t="s">
        <v>31</v>
      </c>
      <c r="AB81" s="29" t="s">
        <v>31</v>
      </c>
      <c r="AC81" s="29" t="s">
        <v>31</v>
      </c>
    </row>
    <row r="82" spans="1:29" ht="54" customHeight="1" x14ac:dyDescent="0.25">
      <c r="A82" s="53"/>
      <c r="B82" s="40"/>
      <c r="C82" s="40"/>
      <c r="D82" s="40"/>
      <c r="E82" s="40"/>
      <c r="F82" s="50"/>
      <c r="G82" s="50"/>
      <c r="H82" s="50"/>
      <c r="I82" s="18" t="s">
        <v>35</v>
      </c>
      <c r="J82" s="9">
        <f t="shared" si="47"/>
        <v>270732.34000000003</v>
      </c>
      <c r="K82" s="9">
        <v>0</v>
      </c>
      <c r="L82" s="9">
        <v>0</v>
      </c>
      <c r="M82" s="9">
        <v>0</v>
      </c>
      <c r="N82" s="9">
        <v>0</v>
      </c>
      <c r="O82" s="9">
        <v>270732.34000000003</v>
      </c>
      <c r="P82" s="9">
        <v>0</v>
      </c>
      <c r="Q82" s="9">
        <v>0</v>
      </c>
      <c r="R82" s="9">
        <v>0</v>
      </c>
      <c r="S82" s="40"/>
      <c r="T82" s="21"/>
      <c r="U82" s="40"/>
      <c r="V82" s="31"/>
      <c r="W82" s="31"/>
      <c r="X82" s="31"/>
      <c r="Y82" s="31"/>
      <c r="Z82" s="40"/>
      <c r="AA82" s="31"/>
      <c r="AB82" s="31"/>
      <c r="AC82" s="31"/>
    </row>
    <row r="83" spans="1:29" ht="27.75" customHeight="1" x14ac:dyDescent="0.25">
      <c r="A83" s="51" t="s">
        <v>203</v>
      </c>
      <c r="B83" s="38" t="s">
        <v>206</v>
      </c>
      <c r="C83" s="38">
        <v>2020</v>
      </c>
      <c r="D83" s="38">
        <v>2025</v>
      </c>
      <c r="E83" s="38" t="s">
        <v>30</v>
      </c>
      <c r="F83" s="48" t="s">
        <v>205</v>
      </c>
      <c r="G83" s="48" t="s">
        <v>49</v>
      </c>
      <c r="H83" s="48" t="s">
        <v>31</v>
      </c>
      <c r="I83" s="18" t="s">
        <v>32</v>
      </c>
      <c r="J83" s="9">
        <f t="shared" ref="J83:J86" si="52">SUM(K83:R83)</f>
        <v>3249097.48</v>
      </c>
      <c r="K83" s="9">
        <f t="shared" ref="K83:R83" si="53">K84+K85+K86</f>
        <v>0</v>
      </c>
      <c r="L83" s="9">
        <f t="shared" si="53"/>
        <v>0</v>
      </c>
      <c r="M83" s="9">
        <f t="shared" si="53"/>
        <v>0</v>
      </c>
      <c r="N83" s="9">
        <f t="shared" si="53"/>
        <v>0</v>
      </c>
      <c r="O83" s="9">
        <f t="shared" si="53"/>
        <v>3249097.48</v>
      </c>
      <c r="P83" s="9">
        <f t="shared" si="53"/>
        <v>0</v>
      </c>
      <c r="Q83" s="9">
        <f t="shared" si="53"/>
        <v>0</v>
      </c>
      <c r="R83" s="9">
        <f t="shared" si="53"/>
        <v>0</v>
      </c>
      <c r="S83" s="38" t="s">
        <v>204</v>
      </c>
      <c r="T83" s="38" t="s">
        <v>87</v>
      </c>
      <c r="U83" s="38" t="s">
        <v>31</v>
      </c>
      <c r="V83" s="29" t="s">
        <v>31</v>
      </c>
      <c r="W83" s="29" t="s">
        <v>31</v>
      </c>
      <c r="X83" s="29" t="s">
        <v>31</v>
      </c>
      <c r="Y83" s="29" t="s">
        <v>31</v>
      </c>
      <c r="Z83" s="38">
        <v>1</v>
      </c>
      <c r="AA83" s="29" t="s">
        <v>31</v>
      </c>
      <c r="AB83" s="29" t="s">
        <v>31</v>
      </c>
      <c r="AC83" s="29" t="s">
        <v>31</v>
      </c>
    </row>
    <row r="84" spans="1:29" ht="27.75" customHeight="1" x14ac:dyDescent="0.25">
      <c r="A84" s="39"/>
      <c r="B84" s="39"/>
      <c r="C84" s="39"/>
      <c r="D84" s="39"/>
      <c r="E84" s="39"/>
      <c r="F84" s="49"/>
      <c r="G84" s="49"/>
      <c r="H84" s="49"/>
      <c r="I84" s="18" t="s">
        <v>33</v>
      </c>
      <c r="J84" s="9">
        <f t="shared" si="52"/>
        <v>0</v>
      </c>
      <c r="K84" s="9">
        <v>0</v>
      </c>
      <c r="L84" s="9">
        <v>0</v>
      </c>
      <c r="M84" s="9">
        <v>0</v>
      </c>
      <c r="N84" s="9">
        <v>0</v>
      </c>
      <c r="O84" s="9">
        <v>0</v>
      </c>
      <c r="P84" s="9">
        <v>0</v>
      </c>
      <c r="Q84" s="9">
        <v>0</v>
      </c>
      <c r="R84" s="9">
        <v>0</v>
      </c>
      <c r="S84" s="39"/>
      <c r="T84" s="39"/>
      <c r="U84" s="39"/>
      <c r="V84" s="30"/>
      <c r="W84" s="30"/>
      <c r="X84" s="30"/>
      <c r="Y84" s="30"/>
      <c r="Z84" s="39"/>
      <c r="AA84" s="30"/>
      <c r="AB84" s="30"/>
      <c r="AC84" s="30"/>
    </row>
    <row r="85" spans="1:29" ht="27.75" customHeight="1" x14ac:dyDescent="0.25">
      <c r="A85" s="39"/>
      <c r="B85" s="39"/>
      <c r="C85" s="39"/>
      <c r="D85" s="39"/>
      <c r="E85" s="39"/>
      <c r="F85" s="49"/>
      <c r="G85" s="49"/>
      <c r="H85" s="49"/>
      <c r="I85" s="18" t="s">
        <v>34</v>
      </c>
      <c r="J85" s="9">
        <f t="shared" si="52"/>
        <v>2970000</v>
      </c>
      <c r="K85" s="9">
        <v>0</v>
      </c>
      <c r="L85" s="9">
        <v>0</v>
      </c>
      <c r="M85" s="9">
        <v>0</v>
      </c>
      <c r="N85" s="9">
        <v>0</v>
      </c>
      <c r="O85" s="9">
        <v>2970000</v>
      </c>
      <c r="P85" s="9">
        <v>0</v>
      </c>
      <c r="Q85" s="9">
        <v>0</v>
      </c>
      <c r="R85" s="9">
        <v>0</v>
      </c>
      <c r="S85" s="39"/>
      <c r="T85" s="39"/>
      <c r="U85" s="39"/>
      <c r="V85" s="30"/>
      <c r="W85" s="30"/>
      <c r="X85" s="30"/>
      <c r="Y85" s="30"/>
      <c r="Z85" s="39"/>
      <c r="AA85" s="30"/>
      <c r="AB85" s="30"/>
      <c r="AC85" s="30"/>
    </row>
    <row r="86" spans="1:29" ht="27.75" customHeight="1" x14ac:dyDescent="0.25">
      <c r="A86" s="40"/>
      <c r="B86" s="40"/>
      <c r="C86" s="40"/>
      <c r="D86" s="40"/>
      <c r="E86" s="40"/>
      <c r="F86" s="50"/>
      <c r="G86" s="50"/>
      <c r="H86" s="50"/>
      <c r="I86" s="18" t="s">
        <v>35</v>
      </c>
      <c r="J86" s="9">
        <f t="shared" si="52"/>
        <v>279097.48</v>
      </c>
      <c r="K86" s="9">
        <v>0</v>
      </c>
      <c r="L86" s="9">
        <v>0</v>
      </c>
      <c r="M86" s="9">
        <v>0</v>
      </c>
      <c r="N86" s="9">
        <v>0</v>
      </c>
      <c r="O86" s="9">
        <v>279097.48</v>
      </c>
      <c r="P86" s="9">
        <v>0</v>
      </c>
      <c r="Q86" s="9">
        <v>0</v>
      </c>
      <c r="R86" s="9">
        <v>0</v>
      </c>
      <c r="S86" s="40"/>
      <c r="T86" s="40"/>
      <c r="U86" s="40"/>
      <c r="V86" s="31"/>
      <c r="W86" s="31"/>
      <c r="X86" s="31"/>
      <c r="Y86" s="31"/>
      <c r="Z86" s="40"/>
      <c r="AA86" s="31"/>
      <c r="AB86" s="31"/>
      <c r="AC86" s="31"/>
    </row>
    <row r="87" spans="1:29" ht="22.9" customHeight="1" x14ac:dyDescent="0.25">
      <c r="A87" s="21" t="s">
        <v>207</v>
      </c>
      <c r="B87" s="21" t="s">
        <v>208</v>
      </c>
      <c r="C87" s="21">
        <v>2020</v>
      </c>
      <c r="D87" s="21">
        <v>2025</v>
      </c>
      <c r="E87" s="21" t="s">
        <v>30</v>
      </c>
      <c r="F87" s="22" t="s">
        <v>38</v>
      </c>
      <c r="G87" s="22" t="s">
        <v>49</v>
      </c>
      <c r="H87" s="22" t="s">
        <v>31</v>
      </c>
      <c r="I87" s="18" t="s">
        <v>32</v>
      </c>
      <c r="J87" s="9">
        <f>SUM(K87:R87)</f>
        <v>3788249</v>
      </c>
      <c r="K87" s="9">
        <f>K88+K89+K90</f>
        <v>1590192</v>
      </c>
      <c r="L87" s="9">
        <f t="shared" ref="L87:R87" si="54">L88+L89+L90</f>
        <v>848750</v>
      </c>
      <c r="M87" s="9">
        <f t="shared" si="54"/>
        <v>449500</v>
      </c>
      <c r="N87" s="9">
        <f t="shared" si="54"/>
        <v>295220</v>
      </c>
      <c r="O87" s="9">
        <f t="shared" si="54"/>
        <v>296627</v>
      </c>
      <c r="P87" s="9">
        <f t="shared" si="54"/>
        <v>153980</v>
      </c>
      <c r="Q87" s="9">
        <f t="shared" si="54"/>
        <v>153980</v>
      </c>
      <c r="R87" s="9">
        <f t="shared" si="54"/>
        <v>0</v>
      </c>
      <c r="S87" s="23" t="s">
        <v>209</v>
      </c>
      <c r="T87" s="21" t="s">
        <v>41</v>
      </c>
      <c r="U87" s="21" t="s">
        <v>31</v>
      </c>
      <c r="V87" s="21">
        <v>100</v>
      </c>
      <c r="W87" s="21">
        <v>100</v>
      </c>
      <c r="X87" s="21">
        <v>100</v>
      </c>
      <c r="Y87" s="21">
        <v>100</v>
      </c>
      <c r="Z87" s="21">
        <v>100</v>
      </c>
      <c r="AA87" s="21">
        <v>100</v>
      </c>
      <c r="AB87" s="21">
        <v>100</v>
      </c>
      <c r="AC87" s="21">
        <v>100</v>
      </c>
    </row>
    <row r="88" spans="1:29" ht="59.25" customHeight="1" x14ac:dyDescent="0.25">
      <c r="A88" s="21"/>
      <c r="B88" s="21"/>
      <c r="C88" s="21"/>
      <c r="D88" s="21"/>
      <c r="E88" s="21"/>
      <c r="F88" s="22"/>
      <c r="G88" s="22"/>
      <c r="H88" s="22"/>
      <c r="I88" s="18" t="s">
        <v>33</v>
      </c>
      <c r="J88" s="9">
        <f t="shared" ref="J88:J90" si="55">SUM(K88:R88)</f>
        <v>0</v>
      </c>
      <c r="K88" s="9">
        <v>0</v>
      </c>
      <c r="L88" s="9">
        <v>0</v>
      </c>
      <c r="M88" s="9">
        <v>0</v>
      </c>
      <c r="N88" s="9">
        <v>0</v>
      </c>
      <c r="O88" s="9">
        <v>0</v>
      </c>
      <c r="P88" s="9">
        <v>0</v>
      </c>
      <c r="Q88" s="9">
        <v>0</v>
      </c>
      <c r="R88" s="9">
        <v>0</v>
      </c>
      <c r="S88" s="24"/>
      <c r="T88" s="21"/>
      <c r="U88" s="21"/>
      <c r="V88" s="21"/>
      <c r="W88" s="21"/>
      <c r="X88" s="21"/>
      <c r="Y88" s="21"/>
      <c r="Z88" s="21"/>
      <c r="AA88" s="21"/>
      <c r="AB88" s="21"/>
      <c r="AC88" s="21"/>
    </row>
    <row r="89" spans="1:29" ht="59.25" customHeight="1" x14ac:dyDescent="0.25">
      <c r="A89" s="21"/>
      <c r="B89" s="21"/>
      <c r="C89" s="21"/>
      <c r="D89" s="21"/>
      <c r="E89" s="21"/>
      <c r="F89" s="22"/>
      <c r="G89" s="22"/>
      <c r="H89" s="22"/>
      <c r="I89" s="18" t="s">
        <v>34</v>
      </c>
      <c r="J89" s="9">
        <f t="shared" si="55"/>
        <v>1734478</v>
      </c>
      <c r="K89" s="9">
        <v>795096</v>
      </c>
      <c r="L89" s="9">
        <v>424375</v>
      </c>
      <c r="M89" s="9">
        <v>224750</v>
      </c>
      <c r="N89" s="9">
        <v>147610</v>
      </c>
      <c r="O89" s="9">
        <v>142647</v>
      </c>
      <c r="P89" s="9">
        <v>0</v>
      </c>
      <c r="Q89" s="9">
        <v>0</v>
      </c>
      <c r="R89" s="9">
        <v>0</v>
      </c>
      <c r="S89" s="24"/>
      <c r="T89" s="21"/>
      <c r="U89" s="21"/>
      <c r="V89" s="21"/>
      <c r="W89" s="21"/>
      <c r="X89" s="21"/>
      <c r="Y89" s="21"/>
      <c r="Z89" s="21"/>
      <c r="AA89" s="21"/>
      <c r="AB89" s="21"/>
      <c r="AC89" s="21"/>
    </row>
    <row r="90" spans="1:29" ht="58.9" customHeight="1" x14ac:dyDescent="0.25">
      <c r="A90" s="21"/>
      <c r="B90" s="21"/>
      <c r="C90" s="21"/>
      <c r="D90" s="21"/>
      <c r="E90" s="21"/>
      <c r="F90" s="22"/>
      <c r="G90" s="22"/>
      <c r="H90" s="22"/>
      <c r="I90" s="18" t="s">
        <v>35</v>
      </c>
      <c r="J90" s="9">
        <f t="shared" si="55"/>
        <v>2053771</v>
      </c>
      <c r="K90" s="9">
        <v>795096</v>
      </c>
      <c r="L90" s="9">
        <v>424375</v>
      </c>
      <c r="M90" s="9">
        <v>224750</v>
      </c>
      <c r="N90" s="9">
        <v>147610</v>
      </c>
      <c r="O90" s="9">
        <v>153980</v>
      </c>
      <c r="P90" s="9">
        <v>153980</v>
      </c>
      <c r="Q90" s="9">
        <v>153980</v>
      </c>
      <c r="R90" s="9">
        <v>0</v>
      </c>
      <c r="S90" s="25"/>
      <c r="T90" s="21"/>
      <c r="U90" s="21"/>
      <c r="V90" s="21"/>
      <c r="W90" s="21"/>
      <c r="X90" s="21"/>
      <c r="Y90" s="21"/>
      <c r="Z90" s="21"/>
      <c r="AA90" s="21"/>
      <c r="AB90" s="21"/>
      <c r="AC90" s="21"/>
    </row>
    <row r="91" spans="1:29" ht="25.9" customHeight="1" x14ac:dyDescent="0.25">
      <c r="A91" s="21" t="s">
        <v>84</v>
      </c>
      <c r="B91" s="21" t="s">
        <v>85</v>
      </c>
      <c r="C91" s="21">
        <v>2020</v>
      </c>
      <c r="D91" s="21">
        <v>2025</v>
      </c>
      <c r="E91" s="21" t="s">
        <v>30</v>
      </c>
      <c r="F91" s="22" t="s">
        <v>31</v>
      </c>
      <c r="G91" s="22" t="s">
        <v>31</v>
      </c>
      <c r="H91" s="22" t="s">
        <v>31</v>
      </c>
      <c r="I91" s="18" t="s">
        <v>32</v>
      </c>
      <c r="J91" s="9">
        <f t="shared" ref="J91:J110" si="56">SUM(K91:R91)</f>
        <v>150000</v>
      </c>
      <c r="K91" s="9">
        <f>K92+K93+K94</f>
        <v>0</v>
      </c>
      <c r="L91" s="9">
        <f t="shared" ref="L91:R91" si="57">L92+L93+L94</f>
        <v>50000</v>
      </c>
      <c r="M91" s="9">
        <f t="shared" si="57"/>
        <v>100000</v>
      </c>
      <c r="N91" s="9">
        <f t="shared" si="57"/>
        <v>0</v>
      </c>
      <c r="O91" s="9">
        <f t="shared" si="57"/>
        <v>0</v>
      </c>
      <c r="P91" s="9">
        <f t="shared" ref="P91:Q91" si="58">P92+P93+P94</f>
        <v>0</v>
      </c>
      <c r="Q91" s="9">
        <f t="shared" si="58"/>
        <v>0</v>
      </c>
      <c r="R91" s="9">
        <f t="shared" si="57"/>
        <v>0</v>
      </c>
      <c r="S91" s="21" t="s">
        <v>86</v>
      </c>
      <c r="T91" s="21" t="s">
        <v>87</v>
      </c>
      <c r="U91" s="21">
        <v>30</v>
      </c>
      <c r="V91" s="21">
        <v>5</v>
      </c>
      <c r="W91" s="21">
        <v>5</v>
      </c>
      <c r="X91" s="21">
        <v>5</v>
      </c>
      <c r="Y91" s="21">
        <v>5</v>
      </c>
      <c r="Z91" s="21">
        <v>5</v>
      </c>
      <c r="AA91" s="21">
        <v>5</v>
      </c>
      <c r="AB91" s="21">
        <v>5</v>
      </c>
      <c r="AC91" s="21">
        <v>5</v>
      </c>
    </row>
    <row r="92" spans="1:29" ht="39" customHeight="1" x14ac:dyDescent="0.25">
      <c r="A92" s="21"/>
      <c r="B92" s="21"/>
      <c r="C92" s="21"/>
      <c r="D92" s="21"/>
      <c r="E92" s="21"/>
      <c r="F92" s="22"/>
      <c r="G92" s="22"/>
      <c r="H92" s="22"/>
      <c r="I92" s="18" t="s">
        <v>33</v>
      </c>
      <c r="J92" s="9">
        <f t="shared" si="56"/>
        <v>0</v>
      </c>
      <c r="K92" s="9">
        <v>0</v>
      </c>
      <c r="L92" s="9">
        <v>0</v>
      </c>
      <c r="M92" s="9">
        <v>0</v>
      </c>
      <c r="N92" s="9">
        <v>0</v>
      </c>
      <c r="O92" s="9">
        <v>0</v>
      </c>
      <c r="P92" s="9">
        <v>0</v>
      </c>
      <c r="Q92" s="9">
        <v>0</v>
      </c>
      <c r="R92" s="9">
        <v>0</v>
      </c>
      <c r="S92" s="21"/>
      <c r="T92" s="21"/>
      <c r="U92" s="21"/>
      <c r="V92" s="21"/>
      <c r="W92" s="21"/>
      <c r="X92" s="21"/>
      <c r="Y92" s="21"/>
      <c r="Z92" s="21"/>
      <c r="AA92" s="21"/>
      <c r="AB92" s="21"/>
      <c r="AC92" s="21"/>
    </row>
    <row r="93" spans="1:29" ht="27.6" customHeight="1" x14ac:dyDescent="0.25">
      <c r="A93" s="21"/>
      <c r="B93" s="21"/>
      <c r="C93" s="21"/>
      <c r="D93" s="21"/>
      <c r="E93" s="21"/>
      <c r="F93" s="22"/>
      <c r="G93" s="22"/>
      <c r="H93" s="22"/>
      <c r="I93" s="18" t="s">
        <v>34</v>
      </c>
      <c r="J93" s="9">
        <f t="shared" si="56"/>
        <v>0</v>
      </c>
      <c r="K93" s="9">
        <v>0</v>
      </c>
      <c r="L93" s="9">
        <v>0</v>
      </c>
      <c r="M93" s="9">
        <v>0</v>
      </c>
      <c r="N93" s="9">
        <v>0</v>
      </c>
      <c r="O93" s="9">
        <v>0</v>
      </c>
      <c r="P93" s="9">
        <v>0</v>
      </c>
      <c r="Q93" s="9">
        <v>0</v>
      </c>
      <c r="R93" s="9">
        <v>0</v>
      </c>
      <c r="S93" s="21"/>
      <c r="T93" s="21"/>
      <c r="U93" s="21"/>
      <c r="V93" s="21"/>
      <c r="W93" s="21"/>
      <c r="X93" s="21"/>
      <c r="Y93" s="21"/>
      <c r="Z93" s="21"/>
      <c r="AA93" s="21"/>
      <c r="AB93" s="21"/>
      <c r="AC93" s="21"/>
    </row>
    <row r="94" spans="1:29" ht="24.6" customHeight="1" x14ac:dyDescent="0.25">
      <c r="A94" s="21"/>
      <c r="B94" s="21"/>
      <c r="C94" s="21"/>
      <c r="D94" s="21"/>
      <c r="E94" s="21"/>
      <c r="F94" s="22"/>
      <c r="G94" s="22"/>
      <c r="H94" s="22"/>
      <c r="I94" s="18" t="s">
        <v>35</v>
      </c>
      <c r="J94" s="9">
        <f t="shared" si="56"/>
        <v>150000</v>
      </c>
      <c r="K94" s="9">
        <v>0</v>
      </c>
      <c r="L94" s="9">
        <v>50000</v>
      </c>
      <c r="M94" s="9">
        <v>100000</v>
      </c>
      <c r="N94" s="9">
        <v>0</v>
      </c>
      <c r="O94" s="9">
        <v>0</v>
      </c>
      <c r="P94" s="9">
        <v>0</v>
      </c>
      <c r="Q94" s="9">
        <v>0</v>
      </c>
      <c r="R94" s="9">
        <v>0</v>
      </c>
      <c r="S94" s="21"/>
      <c r="T94" s="21"/>
      <c r="U94" s="21"/>
      <c r="V94" s="21"/>
      <c r="W94" s="21"/>
      <c r="X94" s="21"/>
      <c r="Y94" s="21"/>
      <c r="Z94" s="21"/>
      <c r="AA94" s="21"/>
      <c r="AB94" s="21"/>
      <c r="AC94" s="21"/>
    </row>
    <row r="95" spans="1:29" ht="24" customHeight="1" x14ac:dyDescent="0.25">
      <c r="A95" s="22" t="s">
        <v>88</v>
      </c>
      <c r="B95" s="21" t="s">
        <v>89</v>
      </c>
      <c r="C95" s="16"/>
      <c r="D95" s="16"/>
      <c r="E95" s="16"/>
      <c r="F95" s="17"/>
      <c r="G95" s="17"/>
      <c r="H95" s="17"/>
      <c r="I95" s="18" t="s">
        <v>32</v>
      </c>
      <c r="J95" s="9">
        <f t="shared" si="56"/>
        <v>376000</v>
      </c>
      <c r="K95" s="9">
        <f>K96+K97+K98</f>
        <v>0</v>
      </c>
      <c r="L95" s="9">
        <f t="shared" ref="L95:R95" si="59">L96+L97+L98</f>
        <v>0</v>
      </c>
      <c r="M95" s="9">
        <f t="shared" si="59"/>
        <v>62000</v>
      </c>
      <c r="N95" s="9">
        <f t="shared" si="59"/>
        <v>82000</v>
      </c>
      <c r="O95" s="9">
        <f t="shared" si="59"/>
        <v>80000</v>
      </c>
      <c r="P95" s="9">
        <f t="shared" ref="P95:Q95" si="60">P96+P97+P98</f>
        <v>76000</v>
      </c>
      <c r="Q95" s="9">
        <f t="shared" si="60"/>
        <v>76000</v>
      </c>
      <c r="R95" s="9">
        <f t="shared" si="59"/>
        <v>0</v>
      </c>
      <c r="S95" s="21" t="s">
        <v>90</v>
      </c>
      <c r="T95" s="21" t="s">
        <v>41</v>
      </c>
      <c r="U95" s="21" t="s">
        <v>31</v>
      </c>
      <c r="V95" s="21">
        <v>7</v>
      </c>
      <c r="W95" s="21">
        <v>8</v>
      </c>
      <c r="X95" s="21">
        <v>9</v>
      </c>
      <c r="Y95" s="21">
        <v>10</v>
      </c>
      <c r="Z95" s="21">
        <v>11</v>
      </c>
      <c r="AA95" s="21">
        <v>11</v>
      </c>
      <c r="AB95" s="21">
        <v>11</v>
      </c>
      <c r="AC95" s="21">
        <v>11</v>
      </c>
    </row>
    <row r="96" spans="1:29" ht="37.9" customHeight="1" x14ac:dyDescent="0.25">
      <c r="A96" s="22"/>
      <c r="B96" s="21"/>
      <c r="C96" s="16"/>
      <c r="D96" s="16"/>
      <c r="E96" s="16"/>
      <c r="F96" s="17"/>
      <c r="G96" s="17"/>
      <c r="H96" s="17"/>
      <c r="I96" s="18" t="s">
        <v>33</v>
      </c>
      <c r="J96" s="9">
        <f t="shared" si="56"/>
        <v>0</v>
      </c>
      <c r="K96" s="9">
        <v>0</v>
      </c>
      <c r="L96" s="9">
        <v>0</v>
      </c>
      <c r="M96" s="9">
        <v>0</v>
      </c>
      <c r="N96" s="9">
        <v>0</v>
      </c>
      <c r="O96" s="9">
        <v>0</v>
      </c>
      <c r="P96" s="9">
        <v>0</v>
      </c>
      <c r="Q96" s="9">
        <v>0</v>
      </c>
      <c r="R96" s="9">
        <v>0</v>
      </c>
      <c r="S96" s="21"/>
      <c r="T96" s="21"/>
      <c r="U96" s="21"/>
      <c r="V96" s="21"/>
      <c r="W96" s="21"/>
      <c r="X96" s="21"/>
      <c r="Y96" s="21"/>
      <c r="Z96" s="21"/>
      <c r="AA96" s="21"/>
      <c r="AB96" s="21"/>
      <c r="AC96" s="21"/>
    </row>
    <row r="97" spans="1:29" ht="36" customHeight="1" x14ac:dyDescent="0.25">
      <c r="A97" s="22"/>
      <c r="B97" s="21"/>
      <c r="C97" s="16"/>
      <c r="D97" s="16"/>
      <c r="E97" s="16"/>
      <c r="F97" s="17"/>
      <c r="G97" s="17"/>
      <c r="H97" s="17"/>
      <c r="I97" s="18" t="s">
        <v>34</v>
      </c>
      <c r="J97" s="9">
        <f t="shared" si="56"/>
        <v>0</v>
      </c>
      <c r="K97" s="9">
        <v>0</v>
      </c>
      <c r="L97" s="9">
        <v>0</v>
      </c>
      <c r="M97" s="9">
        <v>0</v>
      </c>
      <c r="N97" s="9">
        <v>0</v>
      </c>
      <c r="O97" s="9">
        <v>0</v>
      </c>
      <c r="P97" s="9">
        <v>0</v>
      </c>
      <c r="Q97" s="9">
        <v>0</v>
      </c>
      <c r="R97" s="9">
        <v>0</v>
      </c>
      <c r="S97" s="21"/>
      <c r="T97" s="21"/>
      <c r="U97" s="21"/>
      <c r="V97" s="21"/>
      <c r="W97" s="21"/>
      <c r="X97" s="21"/>
      <c r="Y97" s="21"/>
      <c r="Z97" s="21"/>
      <c r="AA97" s="21"/>
      <c r="AB97" s="21"/>
      <c r="AC97" s="21"/>
    </row>
    <row r="98" spans="1:29" ht="34.9" customHeight="1" x14ac:dyDescent="0.25">
      <c r="A98" s="22"/>
      <c r="B98" s="21"/>
      <c r="C98" s="16"/>
      <c r="D98" s="16"/>
      <c r="E98" s="16"/>
      <c r="F98" s="17"/>
      <c r="G98" s="17"/>
      <c r="H98" s="17"/>
      <c r="I98" s="18" t="s">
        <v>35</v>
      </c>
      <c r="J98" s="9">
        <f t="shared" si="56"/>
        <v>376000</v>
      </c>
      <c r="K98" s="9">
        <v>0</v>
      </c>
      <c r="L98" s="9">
        <v>0</v>
      </c>
      <c r="M98" s="9">
        <v>62000</v>
      </c>
      <c r="N98" s="9">
        <v>82000</v>
      </c>
      <c r="O98" s="9">
        <v>80000</v>
      </c>
      <c r="P98" s="9">
        <v>76000</v>
      </c>
      <c r="Q98" s="9">
        <v>76000</v>
      </c>
      <c r="R98" s="9">
        <v>0</v>
      </c>
      <c r="S98" s="21"/>
      <c r="T98" s="21"/>
      <c r="U98" s="21"/>
      <c r="V98" s="21"/>
      <c r="W98" s="21"/>
      <c r="X98" s="21"/>
      <c r="Y98" s="21"/>
      <c r="Z98" s="21"/>
      <c r="AA98" s="21"/>
      <c r="AB98" s="21"/>
      <c r="AC98" s="21"/>
    </row>
    <row r="99" spans="1:29" ht="22.15" customHeight="1" x14ac:dyDescent="0.25">
      <c r="A99" s="37" t="s">
        <v>91</v>
      </c>
      <c r="B99" s="21" t="s">
        <v>92</v>
      </c>
      <c r="C99" s="21">
        <v>2020</v>
      </c>
      <c r="D99" s="21">
        <v>2025</v>
      </c>
      <c r="E99" s="21" t="s">
        <v>30</v>
      </c>
      <c r="F99" s="22" t="s">
        <v>38</v>
      </c>
      <c r="G99" s="22" t="s">
        <v>49</v>
      </c>
      <c r="H99" s="22" t="s">
        <v>31</v>
      </c>
      <c r="I99" s="18" t="s">
        <v>32</v>
      </c>
      <c r="J99" s="9">
        <f t="shared" si="56"/>
        <v>81624177.409999996</v>
      </c>
      <c r="K99" s="9">
        <f>SUM(K100:K102)</f>
        <v>8357815.4100000001</v>
      </c>
      <c r="L99" s="9">
        <f t="shared" ref="L99:R99" si="61">SUM(L100:L102)</f>
        <v>19859153.049999997</v>
      </c>
      <c r="M99" s="9">
        <f t="shared" si="61"/>
        <v>25617818.949999999</v>
      </c>
      <c r="N99" s="9">
        <f t="shared" si="61"/>
        <v>27789390</v>
      </c>
      <c r="O99" s="9">
        <f t="shared" si="61"/>
        <v>0</v>
      </c>
      <c r="P99" s="9">
        <f t="shared" ref="P99:Q99" si="62">SUM(P100:P102)</f>
        <v>0</v>
      </c>
      <c r="Q99" s="9">
        <f t="shared" si="62"/>
        <v>0</v>
      </c>
      <c r="R99" s="9">
        <f t="shared" si="61"/>
        <v>0</v>
      </c>
      <c r="S99" s="21" t="s">
        <v>93</v>
      </c>
      <c r="T99" s="21" t="s">
        <v>41</v>
      </c>
      <c r="U99" s="21" t="s">
        <v>31</v>
      </c>
      <c r="V99" s="21">
        <v>100</v>
      </c>
      <c r="W99" s="26">
        <v>100</v>
      </c>
      <c r="X99" s="26">
        <v>100</v>
      </c>
      <c r="Y99" s="26">
        <v>100</v>
      </c>
      <c r="Z99" s="21" t="s">
        <v>31</v>
      </c>
      <c r="AA99" s="21" t="s">
        <v>31</v>
      </c>
      <c r="AB99" s="21" t="s">
        <v>31</v>
      </c>
      <c r="AC99" s="21" t="s">
        <v>31</v>
      </c>
    </row>
    <row r="100" spans="1:29" ht="36.6" customHeight="1" x14ac:dyDescent="0.25">
      <c r="A100" s="21"/>
      <c r="B100" s="21"/>
      <c r="C100" s="21"/>
      <c r="D100" s="21"/>
      <c r="E100" s="21"/>
      <c r="F100" s="22"/>
      <c r="G100" s="22"/>
      <c r="H100" s="22"/>
      <c r="I100" s="18" t="s">
        <v>33</v>
      </c>
      <c r="J100" s="9">
        <f t="shared" si="56"/>
        <v>68209058.390000001</v>
      </c>
      <c r="K100" s="12">
        <v>6828335.1900000004</v>
      </c>
      <c r="L100" s="9">
        <v>16224928.039999999</v>
      </c>
      <c r="M100" s="9">
        <v>21659865.920000002</v>
      </c>
      <c r="N100" s="9">
        <v>23495929.239999998</v>
      </c>
      <c r="O100" s="9">
        <v>0</v>
      </c>
      <c r="P100" s="9">
        <v>0</v>
      </c>
      <c r="Q100" s="9">
        <v>0</v>
      </c>
      <c r="R100" s="9">
        <v>0</v>
      </c>
      <c r="S100" s="21"/>
      <c r="T100" s="21"/>
      <c r="U100" s="21"/>
      <c r="V100" s="21"/>
      <c r="W100" s="26"/>
      <c r="X100" s="26"/>
      <c r="Y100" s="26"/>
      <c r="Z100" s="21"/>
      <c r="AA100" s="21"/>
      <c r="AB100" s="21"/>
      <c r="AC100" s="21"/>
    </row>
    <row r="101" spans="1:29" ht="34.9" customHeight="1" x14ac:dyDescent="0.25">
      <c r="A101" s="21"/>
      <c r="B101" s="21"/>
      <c r="C101" s="21"/>
      <c r="D101" s="21"/>
      <c r="E101" s="21"/>
      <c r="F101" s="22"/>
      <c r="G101" s="22"/>
      <c r="H101" s="22"/>
      <c r="I101" s="18" t="s">
        <v>34</v>
      </c>
      <c r="J101" s="9">
        <f t="shared" si="56"/>
        <v>9333910.1499999985</v>
      </c>
      <c r="K101" s="12">
        <v>1111589.45</v>
      </c>
      <c r="L101" s="9">
        <v>2641267.36</v>
      </c>
      <c r="M101" s="9">
        <v>2677062.08</v>
      </c>
      <c r="N101" s="9">
        <v>2903991.26</v>
      </c>
      <c r="O101" s="9">
        <v>0</v>
      </c>
      <c r="P101" s="9">
        <v>0</v>
      </c>
      <c r="Q101" s="9">
        <v>0</v>
      </c>
      <c r="R101" s="9">
        <v>0</v>
      </c>
      <c r="S101" s="21"/>
      <c r="T101" s="21"/>
      <c r="U101" s="21"/>
      <c r="V101" s="21"/>
      <c r="W101" s="26"/>
      <c r="X101" s="26"/>
      <c r="Y101" s="26"/>
      <c r="Z101" s="21"/>
      <c r="AA101" s="21"/>
      <c r="AB101" s="21"/>
      <c r="AC101" s="21"/>
    </row>
    <row r="102" spans="1:29" ht="50.45" customHeight="1" x14ac:dyDescent="0.25">
      <c r="A102" s="21"/>
      <c r="B102" s="21"/>
      <c r="C102" s="21"/>
      <c r="D102" s="21"/>
      <c r="E102" s="21"/>
      <c r="F102" s="22"/>
      <c r="G102" s="22"/>
      <c r="H102" s="22"/>
      <c r="I102" s="18" t="s">
        <v>35</v>
      </c>
      <c r="J102" s="9">
        <f t="shared" si="56"/>
        <v>4081208.87</v>
      </c>
      <c r="K102" s="12">
        <v>417890.77</v>
      </c>
      <c r="L102" s="9">
        <v>992957.65</v>
      </c>
      <c r="M102" s="9">
        <v>1280890.95</v>
      </c>
      <c r="N102" s="9">
        <v>1389469.5</v>
      </c>
      <c r="O102" s="9">
        <v>0</v>
      </c>
      <c r="P102" s="9">
        <v>0</v>
      </c>
      <c r="Q102" s="9">
        <v>0</v>
      </c>
      <c r="R102" s="9">
        <v>0</v>
      </c>
      <c r="S102" s="21"/>
      <c r="T102" s="21"/>
      <c r="U102" s="21"/>
      <c r="V102" s="21"/>
      <c r="W102" s="26"/>
      <c r="X102" s="26"/>
      <c r="Y102" s="26"/>
      <c r="Z102" s="21"/>
      <c r="AA102" s="21"/>
      <c r="AB102" s="21"/>
      <c r="AC102" s="21"/>
    </row>
    <row r="103" spans="1:29" ht="27" customHeight="1" x14ac:dyDescent="0.25">
      <c r="A103" s="21" t="s">
        <v>94</v>
      </c>
      <c r="B103" s="21" t="s">
        <v>188</v>
      </c>
      <c r="C103" s="21">
        <v>2020</v>
      </c>
      <c r="D103" s="21">
        <v>2025</v>
      </c>
      <c r="E103" s="21" t="s">
        <v>30</v>
      </c>
      <c r="F103" s="22" t="s">
        <v>38</v>
      </c>
      <c r="G103" s="22" t="s">
        <v>49</v>
      </c>
      <c r="H103" s="22" t="s">
        <v>31</v>
      </c>
      <c r="I103" s="18" t="s">
        <v>32</v>
      </c>
      <c r="J103" s="9">
        <f>SUM(K103:R103)</f>
        <v>119193104.28999999</v>
      </c>
      <c r="K103" s="9">
        <f>K104+K105+K106</f>
        <v>7696122</v>
      </c>
      <c r="L103" s="9">
        <f t="shared" ref="L103:R103" si="63">L104+L105+L106</f>
        <v>21920472</v>
      </c>
      <c r="M103" s="9">
        <f t="shared" si="63"/>
        <v>23178204</v>
      </c>
      <c r="N103" s="9">
        <f t="shared" si="63"/>
        <v>20760602.289999999</v>
      </c>
      <c r="O103" s="9">
        <f t="shared" si="63"/>
        <v>22818852</v>
      </c>
      <c r="P103" s="9">
        <f t="shared" ref="P103:Q103" si="64">P104+P105+P106</f>
        <v>22818852</v>
      </c>
      <c r="Q103" s="9">
        <f t="shared" si="64"/>
        <v>0</v>
      </c>
      <c r="R103" s="9">
        <f t="shared" si="63"/>
        <v>0</v>
      </c>
      <c r="S103" s="21" t="s">
        <v>189</v>
      </c>
      <c r="T103" s="21" t="s">
        <v>41</v>
      </c>
      <c r="U103" s="21" t="s">
        <v>31</v>
      </c>
      <c r="V103" s="21">
        <v>100</v>
      </c>
      <c r="W103" s="26">
        <v>100</v>
      </c>
      <c r="X103" s="26">
        <v>100</v>
      </c>
      <c r="Y103" s="26">
        <v>100</v>
      </c>
      <c r="Z103" s="26">
        <v>100</v>
      </c>
      <c r="AA103" s="21">
        <v>100</v>
      </c>
      <c r="AB103" s="21">
        <v>100</v>
      </c>
      <c r="AC103" s="21">
        <v>100</v>
      </c>
    </row>
    <row r="104" spans="1:29" ht="69.75" customHeight="1" x14ac:dyDescent="0.25">
      <c r="A104" s="21"/>
      <c r="B104" s="21"/>
      <c r="C104" s="21"/>
      <c r="D104" s="21"/>
      <c r="E104" s="21"/>
      <c r="F104" s="22"/>
      <c r="G104" s="22"/>
      <c r="H104" s="22"/>
      <c r="I104" s="18" t="s">
        <v>33</v>
      </c>
      <c r="J104" s="9">
        <f t="shared" si="56"/>
        <v>119193104.28999999</v>
      </c>
      <c r="K104" s="9">
        <v>7696122</v>
      </c>
      <c r="L104" s="9">
        <v>21920472</v>
      </c>
      <c r="M104" s="9">
        <v>23178204</v>
      </c>
      <c r="N104" s="9">
        <v>20760602.289999999</v>
      </c>
      <c r="O104" s="9">
        <v>22818852</v>
      </c>
      <c r="P104" s="9">
        <v>22818852</v>
      </c>
      <c r="Q104" s="9">
        <v>0</v>
      </c>
      <c r="R104" s="9">
        <v>0</v>
      </c>
      <c r="S104" s="21"/>
      <c r="T104" s="21"/>
      <c r="U104" s="21"/>
      <c r="V104" s="21"/>
      <c r="W104" s="26"/>
      <c r="X104" s="26"/>
      <c r="Y104" s="26"/>
      <c r="Z104" s="26"/>
      <c r="AA104" s="21"/>
      <c r="AB104" s="21"/>
      <c r="AC104" s="21"/>
    </row>
    <row r="105" spans="1:29" ht="69.75" customHeight="1" x14ac:dyDescent="0.25">
      <c r="A105" s="21"/>
      <c r="B105" s="21"/>
      <c r="C105" s="21"/>
      <c r="D105" s="21"/>
      <c r="E105" s="21"/>
      <c r="F105" s="22"/>
      <c r="G105" s="22"/>
      <c r="H105" s="22"/>
      <c r="I105" s="18" t="s">
        <v>34</v>
      </c>
      <c r="J105" s="9">
        <f t="shared" si="56"/>
        <v>0</v>
      </c>
      <c r="K105" s="9">
        <v>0</v>
      </c>
      <c r="L105" s="9">
        <v>0</v>
      </c>
      <c r="M105" s="9">
        <v>0</v>
      </c>
      <c r="N105" s="9">
        <v>0</v>
      </c>
      <c r="O105" s="9">
        <v>0</v>
      </c>
      <c r="P105" s="9">
        <v>0</v>
      </c>
      <c r="Q105" s="9">
        <v>0</v>
      </c>
      <c r="R105" s="9">
        <v>0</v>
      </c>
      <c r="S105" s="21"/>
      <c r="T105" s="21"/>
      <c r="U105" s="21"/>
      <c r="V105" s="21"/>
      <c r="W105" s="26"/>
      <c r="X105" s="26"/>
      <c r="Y105" s="26"/>
      <c r="Z105" s="26"/>
      <c r="AA105" s="21"/>
      <c r="AB105" s="21"/>
      <c r="AC105" s="21"/>
    </row>
    <row r="106" spans="1:29" ht="69.75" customHeight="1" x14ac:dyDescent="0.25">
      <c r="A106" s="21"/>
      <c r="B106" s="21"/>
      <c r="C106" s="21"/>
      <c r="D106" s="21"/>
      <c r="E106" s="21"/>
      <c r="F106" s="22"/>
      <c r="G106" s="22"/>
      <c r="H106" s="22"/>
      <c r="I106" s="18" t="s">
        <v>35</v>
      </c>
      <c r="J106" s="9">
        <f t="shared" si="56"/>
        <v>0</v>
      </c>
      <c r="K106" s="9">
        <v>0</v>
      </c>
      <c r="L106" s="9">
        <v>0</v>
      </c>
      <c r="M106" s="9">
        <v>0</v>
      </c>
      <c r="N106" s="9">
        <v>0</v>
      </c>
      <c r="O106" s="9">
        <v>0</v>
      </c>
      <c r="P106" s="9">
        <v>0</v>
      </c>
      <c r="Q106" s="9">
        <v>0</v>
      </c>
      <c r="R106" s="9">
        <v>0</v>
      </c>
      <c r="S106" s="21"/>
      <c r="T106" s="21"/>
      <c r="U106" s="21"/>
      <c r="V106" s="21"/>
      <c r="W106" s="26"/>
      <c r="X106" s="26"/>
      <c r="Y106" s="26"/>
      <c r="Z106" s="26"/>
      <c r="AA106" s="21"/>
      <c r="AB106" s="21"/>
      <c r="AC106" s="21"/>
    </row>
    <row r="107" spans="1:29" ht="23.45" customHeight="1" x14ac:dyDescent="0.25">
      <c r="A107" s="21" t="s">
        <v>95</v>
      </c>
      <c r="B107" s="21" t="s">
        <v>96</v>
      </c>
      <c r="C107" s="21">
        <v>2020</v>
      </c>
      <c r="D107" s="21">
        <v>2025</v>
      </c>
      <c r="E107" s="21" t="s">
        <v>30</v>
      </c>
      <c r="F107" s="22" t="s">
        <v>38</v>
      </c>
      <c r="G107" s="22" t="s">
        <v>49</v>
      </c>
      <c r="H107" s="22" t="s">
        <v>31</v>
      </c>
      <c r="I107" s="18" t="s">
        <v>32</v>
      </c>
      <c r="J107" s="9">
        <f t="shared" si="56"/>
        <v>21257635.48</v>
      </c>
      <c r="K107" s="9">
        <f>K108+K109+K110</f>
        <v>564320.76</v>
      </c>
      <c r="L107" s="9">
        <f t="shared" ref="L107:R107" si="65">L108+L109+L110</f>
        <v>2281267.66</v>
      </c>
      <c r="M107" s="9">
        <f t="shared" si="65"/>
        <v>2775522.92</v>
      </c>
      <c r="N107" s="9">
        <f t="shared" si="65"/>
        <v>3087974.14</v>
      </c>
      <c r="O107" s="9">
        <f t="shared" si="65"/>
        <v>4182850</v>
      </c>
      <c r="P107" s="9">
        <f t="shared" ref="P107:Q107" si="66">P108+P109+P110</f>
        <v>4182850</v>
      </c>
      <c r="Q107" s="9">
        <f t="shared" si="66"/>
        <v>4182850</v>
      </c>
      <c r="R107" s="9">
        <f t="shared" si="65"/>
        <v>0</v>
      </c>
      <c r="S107" s="21" t="s">
        <v>97</v>
      </c>
      <c r="T107" s="21" t="s">
        <v>41</v>
      </c>
      <c r="U107" s="21" t="s">
        <v>31</v>
      </c>
      <c r="V107" s="21">
        <v>100</v>
      </c>
      <c r="W107" s="26">
        <v>100</v>
      </c>
      <c r="X107" s="26">
        <v>100</v>
      </c>
      <c r="Y107" s="26">
        <v>100</v>
      </c>
      <c r="Z107" s="26">
        <v>100</v>
      </c>
      <c r="AA107" s="21">
        <v>100</v>
      </c>
      <c r="AB107" s="21">
        <v>100</v>
      </c>
      <c r="AC107" s="21">
        <v>100</v>
      </c>
    </row>
    <row r="108" spans="1:29" ht="44.45" customHeight="1" x14ac:dyDescent="0.25">
      <c r="A108" s="21"/>
      <c r="B108" s="21"/>
      <c r="C108" s="21"/>
      <c r="D108" s="21"/>
      <c r="E108" s="21"/>
      <c r="F108" s="22"/>
      <c r="G108" s="22"/>
      <c r="H108" s="22"/>
      <c r="I108" s="18" t="s">
        <v>33</v>
      </c>
      <c r="J108" s="9">
        <f t="shared" si="56"/>
        <v>0</v>
      </c>
      <c r="K108" s="9">
        <v>0</v>
      </c>
      <c r="L108" s="9">
        <v>0</v>
      </c>
      <c r="M108" s="9">
        <v>0</v>
      </c>
      <c r="N108" s="9">
        <v>0</v>
      </c>
      <c r="O108" s="9">
        <v>0</v>
      </c>
      <c r="P108" s="9">
        <v>0</v>
      </c>
      <c r="Q108" s="9">
        <v>0</v>
      </c>
      <c r="R108" s="9">
        <v>0</v>
      </c>
      <c r="S108" s="21"/>
      <c r="T108" s="21"/>
      <c r="U108" s="21"/>
      <c r="V108" s="21"/>
      <c r="W108" s="26"/>
      <c r="X108" s="26"/>
      <c r="Y108" s="26"/>
      <c r="Z108" s="26"/>
      <c r="AA108" s="21"/>
      <c r="AB108" s="21"/>
      <c r="AC108" s="21"/>
    </row>
    <row r="109" spans="1:29" ht="32.450000000000003" customHeight="1" x14ac:dyDescent="0.25">
      <c r="A109" s="21"/>
      <c r="B109" s="21"/>
      <c r="C109" s="21"/>
      <c r="D109" s="21"/>
      <c r="E109" s="21"/>
      <c r="F109" s="22"/>
      <c r="G109" s="22"/>
      <c r="H109" s="22"/>
      <c r="I109" s="18" t="s">
        <v>34</v>
      </c>
      <c r="J109" s="9">
        <f t="shared" si="56"/>
        <v>0</v>
      </c>
      <c r="K109" s="9">
        <v>0</v>
      </c>
      <c r="L109" s="9">
        <v>0</v>
      </c>
      <c r="M109" s="9">
        <v>0</v>
      </c>
      <c r="N109" s="9">
        <v>0</v>
      </c>
      <c r="O109" s="9">
        <v>0</v>
      </c>
      <c r="P109" s="9">
        <v>0</v>
      </c>
      <c r="Q109" s="9">
        <v>0</v>
      </c>
      <c r="R109" s="9">
        <v>0</v>
      </c>
      <c r="S109" s="21"/>
      <c r="T109" s="21"/>
      <c r="U109" s="21"/>
      <c r="V109" s="21"/>
      <c r="W109" s="26"/>
      <c r="X109" s="26"/>
      <c r="Y109" s="26"/>
      <c r="Z109" s="26"/>
      <c r="AA109" s="21"/>
      <c r="AB109" s="21"/>
      <c r="AC109" s="21"/>
    </row>
    <row r="110" spans="1:29" ht="56.45" customHeight="1" x14ac:dyDescent="0.25">
      <c r="A110" s="21"/>
      <c r="B110" s="21"/>
      <c r="C110" s="21"/>
      <c r="D110" s="21"/>
      <c r="E110" s="21"/>
      <c r="F110" s="22"/>
      <c r="G110" s="22"/>
      <c r="H110" s="22"/>
      <c r="I110" s="18" t="s">
        <v>35</v>
      </c>
      <c r="J110" s="9">
        <f t="shared" si="56"/>
        <v>21257635.48</v>
      </c>
      <c r="K110" s="9">
        <v>564320.76</v>
      </c>
      <c r="L110" s="9">
        <v>2281267.66</v>
      </c>
      <c r="M110" s="9">
        <v>2775522.92</v>
      </c>
      <c r="N110" s="9">
        <v>3087974.14</v>
      </c>
      <c r="O110" s="9">
        <v>4182850</v>
      </c>
      <c r="P110" s="9">
        <v>4182850</v>
      </c>
      <c r="Q110" s="9">
        <v>4182850</v>
      </c>
      <c r="R110" s="9">
        <v>0</v>
      </c>
      <c r="S110" s="21"/>
      <c r="T110" s="21"/>
      <c r="U110" s="21"/>
      <c r="V110" s="21"/>
      <c r="W110" s="26"/>
      <c r="X110" s="26"/>
      <c r="Y110" s="26"/>
      <c r="Z110" s="26"/>
      <c r="AA110" s="21"/>
      <c r="AB110" s="21"/>
      <c r="AC110" s="21"/>
    </row>
    <row r="111" spans="1:29" ht="19.5" customHeight="1" x14ac:dyDescent="0.25">
      <c r="A111" s="37" t="s">
        <v>195</v>
      </c>
      <c r="B111" s="21" t="s">
        <v>196</v>
      </c>
      <c r="C111" s="21">
        <v>2020</v>
      </c>
      <c r="D111" s="21">
        <v>2025</v>
      </c>
      <c r="E111" s="21" t="s">
        <v>30</v>
      </c>
      <c r="F111" s="22" t="s">
        <v>38</v>
      </c>
      <c r="G111" s="22" t="s">
        <v>49</v>
      </c>
      <c r="H111" s="22" t="s">
        <v>31</v>
      </c>
      <c r="I111" s="18" t="s">
        <v>32</v>
      </c>
      <c r="J111" s="9">
        <f t="shared" ref="J111:J114" si="67">SUM(K111:R111)</f>
        <v>82007406.520000011</v>
      </c>
      <c r="K111" s="9">
        <f>SUM(K112:K114)</f>
        <v>0</v>
      </c>
      <c r="L111" s="9">
        <f t="shared" ref="L111:R111" si="68">SUM(L112:L114)</f>
        <v>0</v>
      </c>
      <c r="M111" s="9">
        <f t="shared" si="68"/>
        <v>0</v>
      </c>
      <c r="N111" s="9">
        <f t="shared" si="68"/>
        <v>0</v>
      </c>
      <c r="O111" s="9">
        <f t="shared" si="68"/>
        <v>27789390</v>
      </c>
      <c r="P111" s="9">
        <f t="shared" si="68"/>
        <v>27560011.199999999</v>
      </c>
      <c r="Q111" s="9">
        <f t="shared" si="68"/>
        <v>26658005.32</v>
      </c>
      <c r="R111" s="9">
        <f t="shared" si="68"/>
        <v>0</v>
      </c>
      <c r="S111" s="21" t="s">
        <v>197</v>
      </c>
      <c r="T111" s="21" t="s">
        <v>41</v>
      </c>
      <c r="U111" s="21" t="s">
        <v>31</v>
      </c>
      <c r="V111" s="21" t="s">
        <v>31</v>
      </c>
      <c r="W111" s="21" t="s">
        <v>31</v>
      </c>
      <c r="X111" s="21" t="s">
        <v>31</v>
      </c>
      <c r="Y111" s="21" t="s">
        <v>31</v>
      </c>
      <c r="Z111" s="21">
        <v>100</v>
      </c>
      <c r="AA111" s="21">
        <v>100</v>
      </c>
      <c r="AB111" s="21">
        <v>100</v>
      </c>
      <c r="AC111" s="21" t="s">
        <v>31</v>
      </c>
    </row>
    <row r="112" spans="1:29" ht="38.25" customHeight="1" x14ac:dyDescent="0.25">
      <c r="A112" s="21"/>
      <c r="B112" s="21"/>
      <c r="C112" s="21"/>
      <c r="D112" s="21"/>
      <c r="E112" s="21"/>
      <c r="F112" s="22"/>
      <c r="G112" s="22"/>
      <c r="H112" s="22"/>
      <c r="I112" s="18" t="s">
        <v>33</v>
      </c>
      <c r="J112" s="9">
        <f t="shared" si="67"/>
        <v>68500612</v>
      </c>
      <c r="K112" s="12">
        <v>0</v>
      </c>
      <c r="L112" s="12">
        <v>0</v>
      </c>
      <c r="M112" s="12">
        <v>0</v>
      </c>
      <c r="N112" s="12">
        <v>0</v>
      </c>
      <c r="O112" s="9">
        <v>23495929</v>
      </c>
      <c r="P112" s="9">
        <v>22768371</v>
      </c>
      <c r="Q112" s="9">
        <v>22236312</v>
      </c>
      <c r="R112" s="9">
        <v>0</v>
      </c>
      <c r="S112" s="21"/>
      <c r="T112" s="21"/>
      <c r="U112" s="21"/>
      <c r="V112" s="21"/>
      <c r="W112" s="21"/>
      <c r="X112" s="21"/>
      <c r="Y112" s="21"/>
      <c r="Z112" s="21"/>
      <c r="AA112" s="21"/>
      <c r="AB112" s="21"/>
      <c r="AC112" s="21"/>
    </row>
    <row r="113" spans="1:29" ht="38.25" customHeight="1" x14ac:dyDescent="0.25">
      <c r="A113" s="21"/>
      <c r="B113" s="21"/>
      <c r="C113" s="21"/>
      <c r="D113" s="21"/>
      <c r="E113" s="21"/>
      <c r="F113" s="22"/>
      <c r="G113" s="22"/>
      <c r="H113" s="22"/>
      <c r="I113" s="18" t="s">
        <v>34</v>
      </c>
      <c r="J113" s="9">
        <f t="shared" si="67"/>
        <v>9338386.0199999996</v>
      </c>
      <c r="K113" s="12">
        <v>0</v>
      </c>
      <c r="L113" s="12">
        <v>0</v>
      </c>
      <c r="M113" s="12">
        <v>0</v>
      </c>
      <c r="N113" s="12">
        <v>0</v>
      </c>
      <c r="O113" s="9">
        <v>2903991.5</v>
      </c>
      <c r="P113" s="9">
        <v>3402170.6999999993</v>
      </c>
      <c r="Q113" s="9">
        <v>3032223.8200000003</v>
      </c>
      <c r="R113" s="9">
        <v>0</v>
      </c>
      <c r="S113" s="21"/>
      <c r="T113" s="21"/>
      <c r="U113" s="21"/>
      <c r="V113" s="21"/>
      <c r="W113" s="21"/>
      <c r="X113" s="21"/>
      <c r="Y113" s="21"/>
      <c r="Z113" s="21"/>
      <c r="AA113" s="21"/>
      <c r="AB113" s="21"/>
      <c r="AC113" s="21"/>
    </row>
    <row r="114" spans="1:29" ht="38.25" customHeight="1" x14ac:dyDescent="0.25">
      <c r="A114" s="21"/>
      <c r="B114" s="21"/>
      <c r="C114" s="21"/>
      <c r="D114" s="21"/>
      <c r="E114" s="21"/>
      <c r="F114" s="22"/>
      <c r="G114" s="22"/>
      <c r="H114" s="22"/>
      <c r="I114" s="18" t="s">
        <v>35</v>
      </c>
      <c r="J114" s="9">
        <f t="shared" si="67"/>
        <v>4168408.5</v>
      </c>
      <c r="K114" s="12">
        <v>0</v>
      </c>
      <c r="L114" s="12">
        <v>0</v>
      </c>
      <c r="M114" s="12">
        <v>0</v>
      </c>
      <c r="N114" s="12">
        <v>0</v>
      </c>
      <c r="O114" s="9">
        <v>1389469.5</v>
      </c>
      <c r="P114" s="9">
        <v>1389469.5</v>
      </c>
      <c r="Q114" s="9">
        <v>1389469.5</v>
      </c>
      <c r="R114" s="9">
        <v>0</v>
      </c>
      <c r="S114" s="21"/>
      <c r="T114" s="21"/>
      <c r="U114" s="21"/>
      <c r="V114" s="21"/>
      <c r="W114" s="21"/>
      <c r="X114" s="21"/>
      <c r="Y114" s="21"/>
      <c r="Z114" s="21"/>
      <c r="AA114" s="21"/>
      <c r="AB114" s="21"/>
      <c r="AC114" s="21"/>
    </row>
    <row r="115" spans="1:29" ht="18" customHeight="1" x14ac:dyDescent="0.25">
      <c r="A115" s="36" t="s">
        <v>98</v>
      </c>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row>
    <row r="116" spans="1:29" ht="27" customHeight="1" x14ac:dyDescent="0.25">
      <c r="A116" s="37" t="s">
        <v>99</v>
      </c>
      <c r="B116" s="21" t="s">
        <v>100</v>
      </c>
      <c r="C116" s="21">
        <v>2020</v>
      </c>
      <c r="D116" s="21">
        <v>2025</v>
      </c>
      <c r="E116" s="21" t="s">
        <v>30</v>
      </c>
      <c r="F116" s="22" t="s">
        <v>31</v>
      </c>
      <c r="G116" s="22" t="s">
        <v>31</v>
      </c>
      <c r="H116" s="22" t="s">
        <v>31</v>
      </c>
      <c r="I116" s="18" t="s">
        <v>32</v>
      </c>
      <c r="J116" s="9">
        <f>SUM(K116:R116)</f>
        <v>0</v>
      </c>
      <c r="K116" s="9">
        <f>K117+K118+K119</f>
        <v>0</v>
      </c>
      <c r="L116" s="9">
        <f t="shared" ref="L116:R116" si="69">L117+L118+L119</f>
        <v>0</v>
      </c>
      <c r="M116" s="9">
        <f t="shared" si="69"/>
        <v>0</v>
      </c>
      <c r="N116" s="9">
        <f t="shared" si="69"/>
        <v>0</v>
      </c>
      <c r="O116" s="9">
        <f t="shared" si="69"/>
        <v>0</v>
      </c>
      <c r="P116" s="9">
        <f t="shared" ref="P116:Q116" si="70">P117+P118+P119</f>
        <v>0</v>
      </c>
      <c r="Q116" s="9">
        <f t="shared" si="70"/>
        <v>0</v>
      </c>
      <c r="R116" s="9">
        <f t="shared" si="69"/>
        <v>0</v>
      </c>
      <c r="S116" s="21" t="s">
        <v>31</v>
      </c>
      <c r="T116" s="21" t="s">
        <v>31</v>
      </c>
      <c r="U116" s="21" t="s">
        <v>31</v>
      </c>
      <c r="V116" s="21" t="s">
        <v>31</v>
      </c>
      <c r="W116" s="21" t="s">
        <v>31</v>
      </c>
      <c r="X116" s="21" t="s">
        <v>31</v>
      </c>
      <c r="Y116" s="21" t="s">
        <v>31</v>
      </c>
      <c r="Z116" s="21" t="s">
        <v>31</v>
      </c>
      <c r="AA116" s="21" t="s">
        <v>31</v>
      </c>
      <c r="AB116" s="21" t="s">
        <v>31</v>
      </c>
      <c r="AC116" s="21" t="s">
        <v>31</v>
      </c>
    </row>
    <row r="117" spans="1:29" ht="40.15" customHeight="1" x14ac:dyDescent="0.25">
      <c r="A117" s="37"/>
      <c r="B117" s="21"/>
      <c r="C117" s="21"/>
      <c r="D117" s="21"/>
      <c r="E117" s="21"/>
      <c r="F117" s="22"/>
      <c r="G117" s="22"/>
      <c r="H117" s="22"/>
      <c r="I117" s="18" t="s">
        <v>33</v>
      </c>
      <c r="J117" s="9">
        <f t="shared" ref="J117:J139" si="71">SUM(K117:R117)</f>
        <v>0</v>
      </c>
      <c r="K117" s="9">
        <f>K121+K129+K133</f>
        <v>0</v>
      </c>
      <c r="L117" s="9">
        <f t="shared" ref="L117:R119" si="72">L121+L129+L133</f>
        <v>0</v>
      </c>
      <c r="M117" s="9">
        <f t="shared" si="72"/>
        <v>0</v>
      </c>
      <c r="N117" s="9">
        <f t="shared" si="72"/>
        <v>0</v>
      </c>
      <c r="O117" s="9">
        <f t="shared" si="72"/>
        <v>0</v>
      </c>
      <c r="P117" s="9">
        <f t="shared" ref="P117:Q117" si="73">P121+P129+P133</f>
        <v>0</v>
      </c>
      <c r="Q117" s="9">
        <f t="shared" si="73"/>
        <v>0</v>
      </c>
      <c r="R117" s="9">
        <f t="shared" si="72"/>
        <v>0</v>
      </c>
      <c r="S117" s="21"/>
      <c r="T117" s="21"/>
      <c r="U117" s="21"/>
      <c r="V117" s="21"/>
      <c r="W117" s="21"/>
      <c r="X117" s="21"/>
      <c r="Y117" s="21"/>
      <c r="Z117" s="21"/>
      <c r="AA117" s="21"/>
      <c r="AB117" s="21"/>
      <c r="AC117" s="21"/>
    </row>
    <row r="118" spans="1:29" ht="33" customHeight="1" x14ac:dyDescent="0.25">
      <c r="A118" s="37"/>
      <c r="B118" s="21"/>
      <c r="C118" s="21"/>
      <c r="D118" s="21"/>
      <c r="E118" s="21"/>
      <c r="F118" s="22"/>
      <c r="G118" s="22"/>
      <c r="H118" s="22"/>
      <c r="I118" s="18" t="s">
        <v>34</v>
      </c>
      <c r="J118" s="9">
        <f t="shared" si="71"/>
        <v>0</v>
      </c>
      <c r="K118" s="9">
        <f>K122+K130+K134</f>
        <v>0</v>
      </c>
      <c r="L118" s="9">
        <f t="shared" si="72"/>
        <v>0</v>
      </c>
      <c r="M118" s="9">
        <f t="shared" si="72"/>
        <v>0</v>
      </c>
      <c r="N118" s="9">
        <f t="shared" si="72"/>
        <v>0</v>
      </c>
      <c r="O118" s="9">
        <f t="shared" si="72"/>
        <v>0</v>
      </c>
      <c r="P118" s="9">
        <f t="shared" ref="P118:Q118" si="74">P122+P130+P134</f>
        <v>0</v>
      </c>
      <c r="Q118" s="9">
        <f t="shared" si="74"/>
        <v>0</v>
      </c>
      <c r="R118" s="9">
        <f t="shared" si="72"/>
        <v>0</v>
      </c>
      <c r="S118" s="21"/>
      <c r="T118" s="21"/>
      <c r="U118" s="21"/>
      <c r="V118" s="21"/>
      <c r="W118" s="21"/>
      <c r="X118" s="21"/>
      <c r="Y118" s="21"/>
      <c r="Z118" s="21"/>
      <c r="AA118" s="21"/>
      <c r="AB118" s="21"/>
      <c r="AC118" s="21"/>
    </row>
    <row r="119" spans="1:29" ht="31.9" customHeight="1" x14ac:dyDescent="0.25">
      <c r="A119" s="21"/>
      <c r="B119" s="21"/>
      <c r="C119" s="21"/>
      <c r="D119" s="21"/>
      <c r="E119" s="21"/>
      <c r="F119" s="22"/>
      <c r="G119" s="22"/>
      <c r="H119" s="22"/>
      <c r="I119" s="18" t="s">
        <v>35</v>
      </c>
      <c r="J119" s="9">
        <f t="shared" si="71"/>
        <v>0</v>
      </c>
      <c r="K119" s="9">
        <f>K123+K131+K135</f>
        <v>0</v>
      </c>
      <c r="L119" s="9">
        <f t="shared" si="72"/>
        <v>0</v>
      </c>
      <c r="M119" s="9">
        <f t="shared" si="72"/>
        <v>0</v>
      </c>
      <c r="N119" s="9">
        <f t="shared" si="72"/>
        <v>0</v>
      </c>
      <c r="O119" s="9">
        <f t="shared" si="72"/>
        <v>0</v>
      </c>
      <c r="P119" s="9">
        <f t="shared" ref="P119:Q119" si="75">P123+P131+P135</f>
        <v>0</v>
      </c>
      <c r="Q119" s="9">
        <f t="shared" si="75"/>
        <v>0</v>
      </c>
      <c r="R119" s="9">
        <f t="shared" si="72"/>
        <v>0</v>
      </c>
      <c r="S119" s="21"/>
      <c r="T119" s="21"/>
      <c r="U119" s="21"/>
      <c r="V119" s="21"/>
      <c r="W119" s="21"/>
      <c r="X119" s="21"/>
      <c r="Y119" s="21"/>
      <c r="Z119" s="21"/>
      <c r="AA119" s="21"/>
      <c r="AB119" s="21"/>
      <c r="AC119" s="21"/>
    </row>
    <row r="120" spans="1:29" ht="21" customHeight="1" x14ac:dyDescent="0.25">
      <c r="A120" s="37" t="s">
        <v>101</v>
      </c>
      <c r="B120" s="21" t="s">
        <v>102</v>
      </c>
      <c r="C120" s="21">
        <v>2020</v>
      </c>
      <c r="D120" s="21">
        <v>2025</v>
      </c>
      <c r="E120" s="21" t="s">
        <v>30</v>
      </c>
      <c r="F120" s="22" t="s">
        <v>31</v>
      </c>
      <c r="G120" s="22" t="s">
        <v>31</v>
      </c>
      <c r="H120" s="21" t="s">
        <v>31</v>
      </c>
      <c r="I120" s="10" t="s">
        <v>32</v>
      </c>
      <c r="J120" s="9">
        <f t="shared" si="71"/>
        <v>0</v>
      </c>
      <c r="K120" s="9">
        <f>K121+K122+K123</f>
        <v>0</v>
      </c>
      <c r="L120" s="9">
        <f t="shared" ref="L120:R120" si="76">L121+L122+L123</f>
        <v>0</v>
      </c>
      <c r="M120" s="9">
        <f t="shared" si="76"/>
        <v>0</v>
      </c>
      <c r="N120" s="9">
        <f t="shared" si="76"/>
        <v>0</v>
      </c>
      <c r="O120" s="9">
        <f t="shared" si="76"/>
        <v>0</v>
      </c>
      <c r="P120" s="9">
        <f t="shared" ref="P120:Q120" si="77">P121+P122+P123</f>
        <v>0</v>
      </c>
      <c r="Q120" s="9">
        <f t="shared" si="77"/>
        <v>0</v>
      </c>
      <c r="R120" s="9">
        <f t="shared" si="76"/>
        <v>0</v>
      </c>
      <c r="S120" s="21" t="s">
        <v>103</v>
      </c>
      <c r="T120" s="21" t="s">
        <v>41</v>
      </c>
      <c r="U120" s="21" t="s">
        <v>31</v>
      </c>
      <c r="V120" s="21">
        <v>95.3</v>
      </c>
      <c r="W120" s="26">
        <v>90.6</v>
      </c>
      <c r="X120" s="26">
        <v>91</v>
      </c>
      <c r="Y120" s="26">
        <v>91</v>
      </c>
      <c r="Z120" s="26">
        <v>95</v>
      </c>
      <c r="AA120" s="26">
        <v>95</v>
      </c>
      <c r="AB120" s="26">
        <v>95</v>
      </c>
      <c r="AC120" s="26">
        <v>95</v>
      </c>
    </row>
    <row r="121" spans="1:29" ht="40.9" customHeight="1" x14ac:dyDescent="0.25">
      <c r="A121" s="37"/>
      <c r="B121" s="21"/>
      <c r="C121" s="21"/>
      <c r="D121" s="21"/>
      <c r="E121" s="21"/>
      <c r="F121" s="22"/>
      <c r="G121" s="22"/>
      <c r="H121" s="21"/>
      <c r="I121" s="10" t="s">
        <v>33</v>
      </c>
      <c r="J121" s="9">
        <f t="shared" si="71"/>
        <v>0</v>
      </c>
      <c r="K121" s="9">
        <v>0</v>
      </c>
      <c r="L121" s="9">
        <v>0</v>
      </c>
      <c r="M121" s="9">
        <v>0</v>
      </c>
      <c r="N121" s="9">
        <v>0</v>
      </c>
      <c r="O121" s="9">
        <v>0</v>
      </c>
      <c r="P121" s="9">
        <v>0</v>
      </c>
      <c r="Q121" s="9">
        <v>0</v>
      </c>
      <c r="R121" s="9">
        <v>0</v>
      </c>
      <c r="S121" s="21"/>
      <c r="T121" s="21"/>
      <c r="U121" s="21"/>
      <c r="V121" s="21"/>
      <c r="W121" s="26"/>
      <c r="X121" s="26"/>
      <c r="Y121" s="26"/>
      <c r="Z121" s="26"/>
      <c r="AA121" s="26"/>
      <c r="AB121" s="26"/>
      <c r="AC121" s="26"/>
    </row>
    <row r="122" spans="1:29" ht="30" customHeight="1" x14ac:dyDescent="0.25">
      <c r="A122" s="37"/>
      <c r="B122" s="21"/>
      <c r="C122" s="21"/>
      <c r="D122" s="21"/>
      <c r="E122" s="21"/>
      <c r="F122" s="22"/>
      <c r="G122" s="22"/>
      <c r="H122" s="21"/>
      <c r="I122" s="10" t="s">
        <v>34</v>
      </c>
      <c r="J122" s="9">
        <f t="shared" si="71"/>
        <v>0</v>
      </c>
      <c r="K122" s="9">
        <v>0</v>
      </c>
      <c r="L122" s="9">
        <v>0</v>
      </c>
      <c r="M122" s="9">
        <v>0</v>
      </c>
      <c r="N122" s="9">
        <v>0</v>
      </c>
      <c r="O122" s="9">
        <v>0</v>
      </c>
      <c r="P122" s="9">
        <v>0</v>
      </c>
      <c r="Q122" s="9">
        <v>0</v>
      </c>
      <c r="R122" s="9">
        <v>0</v>
      </c>
      <c r="S122" s="21"/>
      <c r="T122" s="21"/>
      <c r="U122" s="21"/>
      <c r="V122" s="21"/>
      <c r="W122" s="26"/>
      <c r="X122" s="26"/>
      <c r="Y122" s="26"/>
      <c r="Z122" s="26"/>
      <c r="AA122" s="26"/>
      <c r="AB122" s="26"/>
      <c r="AC122" s="26"/>
    </row>
    <row r="123" spans="1:29" ht="33.6" customHeight="1" x14ac:dyDescent="0.25">
      <c r="A123" s="21"/>
      <c r="B123" s="21"/>
      <c r="C123" s="21"/>
      <c r="D123" s="21"/>
      <c r="E123" s="21"/>
      <c r="F123" s="22"/>
      <c r="G123" s="22"/>
      <c r="H123" s="21"/>
      <c r="I123" s="18" t="s">
        <v>35</v>
      </c>
      <c r="J123" s="9">
        <f t="shared" si="71"/>
        <v>0</v>
      </c>
      <c r="K123" s="9">
        <v>0</v>
      </c>
      <c r="L123" s="9">
        <v>0</v>
      </c>
      <c r="M123" s="9">
        <v>0</v>
      </c>
      <c r="N123" s="9">
        <v>0</v>
      </c>
      <c r="O123" s="9">
        <v>0</v>
      </c>
      <c r="P123" s="9">
        <v>0</v>
      </c>
      <c r="Q123" s="9">
        <v>0</v>
      </c>
      <c r="R123" s="9">
        <v>0</v>
      </c>
      <c r="S123" s="21"/>
      <c r="T123" s="21"/>
      <c r="U123" s="21"/>
      <c r="V123" s="21"/>
      <c r="W123" s="26"/>
      <c r="X123" s="26"/>
      <c r="Y123" s="26"/>
      <c r="Z123" s="26"/>
      <c r="AA123" s="26"/>
      <c r="AB123" s="26"/>
      <c r="AC123" s="26"/>
    </row>
    <row r="124" spans="1:29" ht="22.15" customHeight="1" x14ac:dyDescent="0.25">
      <c r="A124" s="26" t="s">
        <v>104</v>
      </c>
      <c r="B124" s="21" t="s">
        <v>105</v>
      </c>
      <c r="C124" s="26">
        <v>2020</v>
      </c>
      <c r="D124" s="26">
        <v>2025</v>
      </c>
      <c r="E124" s="26" t="s">
        <v>30</v>
      </c>
      <c r="F124" s="33" t="s">
        <v>31</v>
      </c>
      <c r="G124" s="33" t="s">
        <v>31</v>
      </c>
      <c r="H124" s="26" t="s">
        <v>31</v>
      </c>
      <c r="I124" s="18" t="s">
        <v>32</v>
      </c>
      <c r="J124" s="9">
        <f t="shared" si="71"/>
        <v>0</v>
      </c>
      <c r="K124" s="9">
        <f>K125+K126+K127</f>
        <v>0</v>
      </c>
      <c r="L124" s="9">
        <f t="shared" ref="L124:R124" si="78">L125+L126+L127</f>
        <v>0</v>
      </c>
      <c r="M124" s="9">
        <f t="shared" si="78"/>
        <v>0</v>
      </c>
      <c r="N124" s="9">
        <f t="shared" si="78"/>
        <v>0</v>
      </c>
      <c r="O124" s="9">
        <f t="shared" si="78"/>
        <v>0</v>
      </c>
      <c r="P124" s="9">
        <f t="shared" ref="P124:Q124" si="79">P125+P126+P127</f>
        <v>0</v>
      </c>
      <c r="Q124" s="9">
        <f t="shared" si="79"/>
        <v>0</v>
      </c>
      <c r="R124" s="9">
        <f t="shared" si="78"/>
        <v>0</v>
      </c>
      <c r="S124" s="21" t="s">
        <v>31</v>
      </c>
      <c r="T124" s="21" t="s">
        <v>31</v>
      </c>
      <c r="U124" s="21" t="s">
        <v>31</v>
      </c>
      <c r="V124" s="21" t="s">
        <v>31</v>
      </c>
      <c r="W124" s="21" t="s">
        <v>31</v>
      </c>
      <c r="X124" s="21" t="s">
        <v>31</v>
      </c>
      <c r="Y124" s="21" t="s">
        <v>31</v>
      </c>
      <c r="Z124" s="21" t="s">
        <v>31</v>
      </c>
      <c r="AA124" s="21" t="s">
        <v>31</v>
      </c>
      <c r="AB124" s="21" t="s">
        <v>31</v>
      </c>
      <c r="AC124" s="21" t="s">
        <v>31</v>
      </c>
    </row>
    <row r="125" spans="1:29" ht="41.45" customHeight="1" x14ac:dyDescent="0.25">
      <c r="A125" s="26"/>
      <c r="B125" s="21"/>
      <c r="C125" s="26"/>
      <c r="D125" s="26"/>
      <c r="E125" s="26"/>
      <c r="F125" s="33"/>
      <c r="G125" s="33"/>
      <c r="H125" s="26"/>
      <c r="I125" s="18" t="s">
        <v>33</v>
      </c>
      <c r="J125" s="9">
        <f t="shared" si="71"/>
        <v>0</v>
      </c>
      <c r="K125" s="9">
        <v>0</v>
      </c>
      <c r="L125" s="9">
        <v>0</v>
      </c>
      <c r="M125" s="9">
        <v>0</v>
      </c>
      <c r="N125" s="9">
        <v>0</v>
      </c>
      <c r="O125" s="9">
        <v>0</v>
      </c>
      <c r="P125" s="9">
        <v>0</v>
      </c>
      <c r="Q125" s="9">
        <v>0</v>
      </c>
      <c r="R125" s="9">
        <v>0</v>
      </c>
      <c r="S125" s="21"/>
      <c r="T125" s="21"/>
      <c r="U125" s="21"/>
      <c r="V125" s="21"/>
      <c r="W125" s="21"/>
      <c r="X125" s="21"/>
      <c r="Y125" s="21"/>
      <c r="Z125" s="21"/>
      <c r="AA125" s="21"/>
      <c r="AB125" s="21"/>
      <c r="AC125" s="21"/>
    </row>
    <row r="126" spans="1:29" ht="34.9" customHeight="1" x14ac:dyDescent="0.25">
      <c r="A126" s="26"/>
      <c r="B126" s="21"/>
      <c r="C126" s="26"/>
      <c r="D126" s="26"/>
      <c r="E126" s="26"/>
      <c r="F126" s="33"/>
      <c r="G126" s="33"/>
      <c r="H126" s="26"/>
      <c r="I126" s="18" t="s">
        <v>34</v>
      </c>
      <c r="J126" s="9">
        <f t="shared" si="71"/>
        <v>0</v>
      </c>
      <c r="K126" s="9">
        <v>0</v>
      </c>
      <c r="L126" s="9">
        <v>0</v>
      </c>
      <c r="M126" s="9">
        <v>0</v>
      </c>
      <c r="N126" s="9">
        <v>0</v>
      </c>
      <c r="O126" s="9">
        <v>0</v>
      </c>
      <c r="P126" s="9">
        <v>0</v>
      </c>
      <c r="Q126" s="9">
        <v>0</v>
      </c>
      <c r="R126" s="9">
        <v>0</v>
      </c>
      <c r="S126" s="21"/>
      <c r="T126" s="21"/>
      <c r="U126" s="21"/>
      <c r="V126" s="21"/>
      <c r="W126" s="21"/>
      <c r="X126" s="21"/>
      <c r="Y126" s="21"/>
      <c r="Z126" s="21"/>
      <c r="AA126" s="21"/>
      <c r="AB126" s="21"/>
      <c r="AC126" s="21"/>
    </row>
    <row r="127" spans="1:29" ht="40.15" customHeight="1" x14ac:dyDescent="0.25">
      <c r="A127" s="26"/>
      <c r="B127" s="21"/>
      <c r="C127" s="26"/>
      <c r="D127" s="26"/>
      <c r="E127" s="26"/>
      <c r="F127" s="33"/>
      <c r="G127" s="33"/>
      <c r="H127" s="26"/>
      <c r="I127" s="18" t="s">
        <v>35</v>
      </c>
      <c r="J127" s="9">
        <f t="shared" si="71"/>
        <v>0</v>
      </c>
      <c r="K127" s="9">
        <v>0</v>
      </c>
      <c r="L127" s="9">
        <v>0</v>
      </c>
      <c r="M127" s="9">
        <v>0</v>
      </c>
      <c r="N127" s="9">
        <v>0</v>
      </c>
      <c r="O127" s="9">
        <v>0</v>
      </c>
      <c r="P127" s="9">
        <v>0</v>
      </c>
      <c r="Q127" s="9">
        <v>0</v>
      </c>
      <c r="R127" s="9">
        <v>0</v>
      </c>
      <c r="S127" s="21"/>
      <c r="T127" s="21"/>
      <c r="U127" s="21"/>
      <c r="V127" s="21"/>
      <c r="W127" s="21"/>
      <c r="X127" s="21"/>
      <c r="Y127" s="21"/>
      <c r="Z127" s="21"/>
      <c r="AA127" s="21"/>
      <c r="AB127" s="21"/>
      <c r="AC127" s="21"/>
    </row>
    <row r="128" spans="1:29" ht="24.6" customHeight="1" x14ac:dyDescent="0.25">
      <c r="A128" s="33" t="s">
        <v>106</v>
      </c>
      <c r="B128" s="21" t="s">
        <v>107</v>
      </c>
      <c r="C128" s="26">
        <v>2020</v>
      </c>
      <c r="D128" s="26">
        <v>2025</v>
      </c>
      <c r="E128" s="26" t="s">
        <v>30</v>
      </c>
      <c r="F128" s="33" t="s">
        <v>31</v>
      </c>
      <c r="G128" s="33" t="s">
        <v>31</v>
      </c>
      <c r="H128" s="33" t="s">
        <v>31</v>
      </c>
      <c r="I128" s="20" t="s">
        <v>32</v>
      </c>
      <c r="J128" s="9">
        <f t="shared" si="71"/>
        <v>0</v>
      </c>
      <c r="K128" s="9">
        <f>K129+K130+K131</f>
        <v>0</v>
      </c>
      <c r="L128" s="9">
        <f t="shared" ref="L128:R128" si="80">L129+L130+L131</f>
        <v>0</v>
      </c>
      <c r="M128" s="9">
        <f t="shared" si="80"/>
        <v>0</v>
      </c>
      <c r="N128" s="9">
        <f t="shared" si="80"/>
        <v>0</v>
      </c>
      <c r="O128" s="9">
        <f t="shared" si="80"/>
        <v>0</v>
      </c>
      <c r="P128" s="9">
        <f t="shared" ref="P128:Q128" si="81">P129+P130+P131</f>
        <v>0</v>
      </c>
      <c r="Q128" s="9">
        <f t="shared" si="81"/>
        <v>0</v>
      </c>
      <c r="R128" s="9">
        <f t="shared" si="80"/>
        <v>0</v>
      </c>
      <c r="S128" s="21" t="s">
        <v>198</v>
      </c>
      <c r="T128" s="21" t="s">
        <v>41</v>
      </c>
      <c r="U128" s="21">
        <v>50</v>
      </c>
      <c r="V128" s="21" t="s">
        <v>31</v>
      </c>
      <c r="W128" s="21" t="s">
        <v>31</v>
      </c>
      <c r="X128" s="21" t="s">
        <v>31</v>
      </c>
      <c r="Y128" s="21" t="s">
        <v>31</v>
      </c>
      <c r="Z128" s="21" t="s">
        <v>31</v>
      </c>
      <c r="AA128" s="21">
        <v>50</v>
      </c>
      <c r="AB128" s="21"/>
      <c r="AC128" s="21"/>
    </row>
    <row r="129" spans="1:29" ht="31.5" x14ac:dyDescent="0.25">
      <c r="A129" s="33"/>
      <c r="B129" s="21"/>
      <c r="C129" s="26"/>
      <c r="D129" s="26"/>
      <c r="E129" s="26"/>
      <c r="F129" s="33"/>
      <c r="G129" s="33"/>
      <c r="H129" s="33"/>
      <c r="I129" s="20" t="s">
        <v>33</v>
      </c>
      <c r="J129" s="9">
        <f t="shared" si="71"/>
        <v>0</v>
      </c>
      <c r="K129" s="9">
        <v>0</v>
      </c>
      <c r="L129" s="9">
        <v>0</v>
      </c>
      <c r="M129" s="9">
        <v>0</v>
      </c>
      <c r="N129" s="9">
        <v>0</v>
      </c>
      <c r="O129" s="9">
        <v>0</v>
      </c>
      <c r="P129" s="9">
        <v>0</v>
      </c>
      <c r="Q129" s="9">
        <v>0</v>
      </c>
      <c r="R129" s="9">
        <v>0</v>
      </c>
      <c r="S129" s="21"/>
      <c r="T129" s="21"/>
      <c r="U129" s="21"/>
      <c r="V129" s="21"/>
      <c r="W129" s="21"/>
      <c r="X129" s="21"/>
      <c r="Y129" s="21"/>
      <c r="Z129" s="21"/>
      <c r="AA129" s="21"/>
      <c r="AB129" s="21"/>
      <c r="AC129" s="21"/>
    </row>
    <row r="130" spans="1:29" ht="31.5" x14ac:dyDescent="0.25">
      <c r="A130" s="33"/>
      <c r="B130" s="21"/>
      <c r="C130" s="26"/>
      <c r="D130" s="26"/>
      <c r="E130" s="26"/>
      <c r="F130" s="33"/>
      <c r="G130" s="33"/>
      <c r="H130" s="33"/>
      <c r="I130" s="20" t="s">
        <v>34</v>
      </c>
      <c r="J130" s="9">
        <f t="shared" si="71"/>
        <v>0</v>
      </c>
      <c r="K130" s="9">
        <v>0</v>
      </c>
      <c r="L130" s="9">
        <v>0</v>
      </c>
      <c r="M130" s="9">
        <v>0</v>
      </c>
      <c r="N130" s="9">
        <v>0</v>
      </c>
      <c r="O130" s="9">
        <v>0</v>
      </c>
      <c r="P130" s="9">
        <v>0</v>
      </c>
      <c r="Q130" s="9">
        <v>0</v>
      </c>
      <c r="R130" s="9">
        <v>0</v>
      </c>
      <c r="S130" s="21"/>
      <c r="T130" s="21"/>
      <c r="U130" s="21"/>
      <c r="V130" s="21"/>
      <c r="W130" s="21"/>
      <c r="X130" s="21"/>
      <c r="Y130" s="21"/>
      <c r="Z130" s="21"/>
      <c r="AA130" s="21"/>
      <c r="AB130" s="21"/>
      <c r="AC130" s="21"/>
    </row>
    <row r="131" spans="1:29" ht="31.5" x14ac:dyDescent="0.25">
      <c r="A131" s="33"/>
      <c r="B131" s="21"/>
      <c r="C131" s="26"/>
      <c r="D131" s="26"/>
      <c r="E131" s="26"/>
      <c r="F131" s="33"/>
      <c r="G131" s="33"/>
      <c r="H131" s="33"/>
      <c r="I131" s="20" t="s">
        <v>35</v>
      </c>
      <c r="J131" s="9">
        <f t="shared" si="71"/>
        <v>0</v>
      </c>
      <c r="K131" s="9">
        <v>0</v>
      </c>
      <c r="L131" s="9">
        <v>0</v>
      </c>
      <c r="M131" s="9">
        <v>0</v>
      </c>
      <c r="N131" s="9">
        <v>0</v>
      </c>
      <c r="O131" s="9">
        <v>0</v>
      </c>
      <c r="P131" s="9">
        <v>0</v>
      </c>
      <c r="Q131" s="9">
        <v>0</v>
      </c>
      <c r="R131" s="9">
        <v>0</v>
      </c>
      <c r="S131" s="21"/>
      <c r="T131" s="21"/>
      <c r="U131" s="21"/>
      <c r="V131" s="21"/>
      <c r="W131" s="21"/>
      <c r="X131" s="21"/>
      <c r="Y131" s="21"/>
      <c r="Z131" s="21"/>
      <c r="AA131" s="21"/>
      <c r="AB131" s="21"/>
      <c r="AC131" s="21"/>
    </row>
    <row r="132" spans="1:29" x14ac:dyDescent="0.25">
      <c r="A132" s="33" t="s">
        <v>108</v>
      </c>
      <c r="B132" s="21" t="s">
        <v>109</v>
      </c>
      <c r="C132" s="26">
        <v>2020</v>
      </c>
      <c r="D132" s="26">
        <v>2025</v>
      </c>
      <c r="E132" s="26" t="s">
        <v>30</v>
      </c>
      <c r="F132" s="33" t="s">
        <v>31</v>
      </c>
      <c r="G132" s="33" t="s">
        <v>31</v>
      </c>
      <c r="H132" s="33" t="s">
        <v>31</v>
      </c>
      <c r="I132" s="20" t="s">
        <v>32</v>
      </c>
      <c r="J132" s="9">
        <f t="shared" si="71"/>
        <v>0</v>
      </c>
      <c r="K132" s="9">
        <f>K133+K134+K135</f>
        <v>0</v>
      </c>
      <c r="L132" s="9">
        <f t="shared" ref="L132:R132" si="82">L133+L134+L135</f>
        <v>0</v>
      </c>
      <c r="M132" s="9">
        <f t="shared" si="82"/>
        <v>0</v>
      </c>
      <c r="N132" s="9">
        <f t="shared" si="82"/>
        <v>0</v>
      </c>
      <c r="O132" s="9">
        <f t="shared" si="82"/>
        <v>0</v>
      </c>
      <c r="P132" s="9">
        <f t="shared" ref="P132:Q132" si="83">P133+P134+P135</f>
        <v>0</v>
      </c>
      <c r="Q132" s="9">
        <f t="shared" si="83"/>
        <v>0</v>
      </c>
      <c r="R132" s="9">
        <f t="shared" si="82"/>
        <v>0</v>
      </c>
      <c r="S132" s="21"/>
      <c r="T132" s="21"/>
      <c r="U132" s="21"/>
      <c r="V132" s="21"/>
      <c r="W132" s="21"/>
      <c r="X132" s="21"/>
      <c r="Y132" s="21"/>
      <c r="Z132" s="21"/>
      <c r="AA132" s="21"/>
      <c r="AB132" s="21"/>
      <c r="AC132" s="21"/>
    </row>
    <row r="133" spans="1:29" ht="31.5" x14ac:dyDescent="0.25">
      <c r="A133" s="33"/>
      <c r="B133" s="21"/>
      <c r="C133" s="26"/>
      <c r="D133" s="26"/>
      <c r="E133" s="26"/>
      <c r="F133" s="33"/>
      <c r="G133" s="33"/>
      <c r="H133" s="33"/>
      <c r="I133" s="20" t="s">
        <v>33</v>
      </c>
      <c r="J133" s="9">
        <f t="shared" si="71"/>
        <v>0</v>
      </c>
      <c r="K133" s="9">
        <v>0</v>
      </c>
      <c r="L133" s="9">
        <v>0</v>
      </c>
      <c r="M133" s="9">
        <v>0</v>
      </c>
      <c r="N133" s="9">
        <v>0</v>
      </c>
      <c r="O133" s="9">
        <v>0</v>
      </c>
      <c r="P133" s="9">
        <v>0</v>
      </c>
      <c r="Q133" s="9">
        <v>0</v>
      </c>
      <c r="R133" s="9">
        <v>0</v>
      </c>
      <c r="S133" s="21"/>
      <c r="T133" s="21"/>
      <c r="U133" s="21"/>
      <c r="V133" s="21"/>
      <c r="W133" s="21"/>
      <c r="X133" s="21"/>
      <c r="Y133" s="21"/>
      <c r="Z133" s="21"/>
      <c r="AA133" s="21"/>
      <c r="AB133" s="21"/>
      <c r="AC133" s="21"/>
    </row>
    <row r="134" spans="1:29" ht="31.5" x14ac:dyDescent="0.25">
      <c r="A134" s="33"/>
      <c r="B134" s="21"/>
      <c r="C134" s="26"/>
      <c r="D134" s="26"/>
      <c r="E134" s="26"/>
      <c r="F134" s="33"/>
      <c r="G134" s="33"/>
      <c r="H134" s="33"/>
      <c r="I134" s="20" t="s">
        <v>34</v>
      </c>
      <c r="J134" s="9">
        <f t="shared" si="71"/>
        <v>0</v>
      </c>
      <c r="K134" s="9">
        <v>0</v>
      </c>
      <c r="L134" s="9">
        <v>0</v>
      </c>
      <c r="M134" s="9">
        <v>0</v>
      </c>
      <c r="N134" s="9">
        <v>0</v>
      </c>
      <c r="O134" s="9">
        <v>0</v>
      </c>
      <c r="P134" s="9">
        <v>0</v>
      </c>
      <c r="Q134" s="9">
        <v>0</v>
      </c>
      <c r="R134" s="9">
        <v>0</v>
      </c>
      <c r="S134" s="21"/>
      <c r="T134" s="21"/>
      <c r="U134" s="21"/>
      <c r="V134" s="21"/>
      <c r="W134" s="21"/>
      <c r="X134" s="21"/>
      <c r="Y134" s="21"/>
      <c r="Z134" s="21"/>
      <c r="AA134" s="21"/>
      <c r="AB134" s="21"/>
      <c r="AC134" s="21"/>
    </row>
    <row r="135" spans="1:29" ht="45" customHeight="1" x14ac:dyDescent="0.25">
      <c r="A135" s="33"/>
      <c r="B135" s="21"/>
      <c r="C135" s="26"/>
      <c r="D135" s="26"/>
      <c r="E135" s="26"/>
      <c r="F135" s="33"/>
      <c r="G135" s="33"/>
      <c r="H135" s="33"/>
      <c r="I135" s="20" t="s">
        <v>35</v>
      </c>
      <c r="J135" s="9">
        <f t="shared" si="71"/>
        <v>0</v>
      </c>
      <c r="K135" s="9">
        <v>0</v>
      </c>
      <c r="L135" s="9">
        <v>0</v>
      </c>
      <c r="M135" s="9">
        <v>0</v>
      </c>
      <c r="N135" s="9">
        <v>0</v>
      </c>
      <c r="O135" s="9">
        <v>0</v>
      </c>
      <c r="P135" s="9">
        <v>0</v>
      </c>
      <c r="Q135" s="9">
        <v>0</v>
      </c>
      <c r="R135" s="9">
        <v>0</v>
      </c>
      <c r="S135" s="21"/>
      <c r="T135" s="21"/>
      <c r="U135" s="21"/>
      <c r="V135" s="21"/>
      <c r="W135" s="21"/>
      <c r="X135" s="21"/>
      <c r="Y135" s="21"/>
      <c r="Z135" s="21"/>
      <c r="AA135" s="21"/>
      <c r="AB135" s="21"/>
      <c r="AC135" s="21"/>
    </row>
    <row r="136" spans="1:29" x14ac:dyDescent="0.25">
      <c r="A136" s="33" t="s">
        <v>110</v>
      </c>
      <c r="B136" s="21" t="s">
        <v>111</v>
      </c>
      <c r="C136" s="26">
        <v>2020</v>
      </c>
      <c r="D136" s="26">
        <v>2025</v>
      </c>
      <c r="E136" s="26" t="s">
        <v>30</v>
      </c>
      <c r="F136" s="33" t="s">
        <v>31</v>
      </c>
      <c r="G136" s="33" t="s">
        <v>31</v>
      </c>
      <c r="H136" s="33" t="s">
        <v>31</v>
      </c>
      <c r="I136" s="20" t="s">
        <v>32</v>
      </c>
      <c r="J136" s="9">
        <f t="shared" si="71"/>
        <v>0</v>
      </c>
      <c r="K136" s="9">
        <f>K137+K138+K139</f>
        <v>0</v>
      </c>
      <c r="L136" s="9">
        <f t="shared" ref="L136:R136" si="84">L137+L138+L139</f>
        <v>0</v>
      </c>
      <c r="M136" s="9">
        <f t="shared" si="84"/>
        <v>0</v>
      </c>
      <c r="N136" s="9">
        <f t="shared" si="84"/>
        <v>0</v>
      </c>
      <c r="O136" s="9">
        <f t="shared" si="84"/>
        <v>0</v>
      </c>
      <c r="P136" s="9">
        <f t="shared" ref="P136:Q136" si="85">P137+P138+P139</f>
        <v>0</v>
      </c>
      <c r="Q136" s="9">
        <f t="shared" si="85"/>
        <v>0</v>
      </c>
      <c r="R136" s="9">
        <f t="shared" si="84"/>
        <v>0</v>
      </c>
      <c r="S136" s="21" t="s">
        <v>31</v>
      </c>
      <c r="T136" s="21" t="s">
        <v>31</v>
      </c>
      <c r="U136" s="21" t="s">
        <v>31</v>
      </c>
      <c r="V136" s="21" t="s">
        <v>31</v>
      </c>
      <c r="W136" s="21" t="s">
        <v>31</v>
      </c>
      <c r="X136" s="21" t="s">
        <v>31</v>
      </c>
      <c r="Y136" s="21" t="s">
        <v>31</v>
      </c>
      <c r="Z136" s="21" t="s">
        <v>31</v>
      </c>
      <c r="AA136" s="21" t="s">
        <v>31</v>
      </c>
      <c r="AB136" s="21"/>
      <c r="AC136" s="21"/>
    </row>
    <row r="137" spans="1:29" ht="31.5" x14ac:dyDescent="0.25">
      <c r="A137" s="33"/>
      <c r="B137" s="21"/>
      <c r="C137" s="26"/>
      <c r="D137" s="26"/>
      <c r="E137" s="26"/>
      <c r="F137" s="33"/>
      <c r="G137" s="33"/>
      <c r="H137" s="33"/>
      <c r="I137" s="20" t="s">
        <v>33</v>
      </c>
      <c r="J137" s="9">
        <f t="shared" si="71"/>
        <v>0</v>
      </c>
      <c r="K137" s="9">
        <v>0</v>
      </c>
      <c r="L137" s="9">
        <v>0</v>
      </c>
      <c r="M137" s="9">
        <v>0</v>
      </c>
      <c r="N137" s="9">
        <v>0</v>
      </c>
      <c r="O137" s="9">
        <v>0</v>
      </c>
      <c r="P137" s="9">
        <v>0</v>
      </c>
      <c r="Q137" s="9">
        <v>0</v>
      </c>
      <c r="R137" s="9">
        <v>0</v>
      </c>
      <c r="S137" s="21"/>
      <c r="T137" s="21"/>
      <c r="U137" s="21"/>
      <c r="V137" s="21"/>
      <c r="W137" s="21"/>
      <c r="X137" s="21"/>
      <c r="Y137" s="21"/>
      <c r="Z137" s="21"/>
      <c r="AA137" s="21"/>
      <c r="AB137" s="21"/>
      <c r="AC137" s="21"/>
    </row>
    <row r="138" spans="1:29" ht="31.5" x14ac:dyDescent="0.25">
      <c r="A138" s="33"/>
      <c r="B138" s="21"/>
      <c r="C138" s="26"/>
      <c r="D138" s="26"/>
      <c r="E138" s="26"/>
      <c r="F138" s="33"/>
      <c r="G138" s="33"/>
      <c r="H138" s="33"/>
      <c r="I138" s="20" t="s">
        <v>34</v>
      </c>
      <c r="J138" s="9">
        <f t="shared" si="71"/>
        <v>0</v>
      </c>
      <c r="K138" s="9">
        <v>0</v>
      </c>
      <c r="L138" s="9">
        <v>0</v>
      </c>
      <c r="M138" s="9">
        <v>0</v>
      </c>
      <c r="N138" s="9">
        <v>0</v>
      </c>
      <c r="O138" s="9">
        <v>0</v>
      </c>
      <c r="P138" s="9">
        <v>0</v>
      </c>
      <c r="Q138" s="9">
        <v>0</v>
      </c>
      <c r="R138" s="9">
        <v>0</v>
      </c>
      <c r="S138" s="21"/>
      <c r="T138" s="21"/>
      <c r="U138" s="21"/>
      <c r="V138" s="21"/>
      <c r="W138" s="21"/>
      <c r="X138" s="21"/>
      <c r="Y138" s="21"/>
      <c r="Z138" s="21"/>
      <c r="AA138" s="21"/>
      <c r="AB138" s="21"/>
      <c r="AC138" s="21"/>
    </row>
    <row r="139" spans="1:29" ht="43.9" customHeight="1" x14ac:dyDescent="0.25">
      <c r="A139" s="33"/>
      <c r="B139" s="21"/>
      <c r="C139" s="26"/>
      <c r="D139" s="26"/>
      <c r="E139" s="26"/>
      <c r="F139" s="33"/>
      <c r="G139" s="33"/>
      <c r="H139" s="33"/>
      <c r="I139" s="20" t="s">
        <v>35</v>
      </c>
      <c r="J139" s="9">
        <f t="shared" si="71"/>
        <v>0</v>
      </c>
      <c r="K139" s="9">
        <v>0</v>
      </c>
      <c r="L139" s="9">
        <v>0</v>
      </c>
      <c r="M139" s="9">
        <v>0</v>
      </c>
      <c r="N139" s="9">
        <v>0</v>
      </c>
      <c r="O139" s="9">
        <v>0</v>
      </c>
      <c r="P139" s="9">
        <v>0</v>
      </c>
      <c r="Q139" s="9">
        <v>0</v>
      </c>
      <c r="R139" s="9">
        <v>0</v>
      </c>
      <c r="S139" s="21"/>
      <c r="T139" s="21"/>
      <c r="U139" s="21"/>
      <c r="V139" s="21"/>
      <c r="W139" s="21"/>
      <c r="X139" s="21"/>
      <c r="Y139" s="21"/>
      <c r="Z139" s="21"/>
      <c r="AA139" s="21"/>
      <c r="AB139" s="21"/>
      <c r="AC139" s="21"/>
    </row>
    <row r="140" spans="1:29" ht="15" x14ac:dyDescent="0.25">
      <c r="A140" s="36" t="s">
        <v>112</v>
      </c>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row>
    <row r="141" spans="1:29" ht="31.15" customHeight="1" x14ac:dyDescent="0.25">
      <c r="A141" s="26" t="s">
        <v>113</v>
      </c>
      <c r="B141" s="21" t="s">
        <v>114</v>
      </c>
      <c r="C141" s="21">
        <v>2020</v>
      </c>
      <c r="D141" s="21">
        <v>2025</v>
      </c>
      <c r="E141" s="21" t="s">
        <v>30</v>
      </c>
      <c r="F141" s="22" t="s">
        <v>31</v>
      </c>
      <c r="G141" s="22" t="s">
        <v>31</v>
      </c>
      <c r="H141" s="22" t="s">
        <v>31</v>
      </c>
      <c r="I141" s="20" t="s">
        <v>32</v>
      </c>
      <c r="J141" s="9">
        <f>SUM(K141:R141)</f>
        <v>3308295.94</v>
      </c>
      <c r="K141" s="9">
        <f>K142+K143+K144</f>
        <v>179362.7</v>
      </c>
      <c r="L141" s="9">
        <f t="shared" ref="L141:R141" si="86">L142+L143+L144</f>
        <v>264639.2</v>
      </c>
      <c r="M141" s="9">
        <f t="shared" si="86"/>
        <v>448640.9</v>
      </c>
      <c r="N141" s="9">
        <f t="shared" si="86"/>
        <v>500882.7</v>
      </c>
      <c r="O141" s="9">
        <f t="shared" si="86"/>
        <v>394853.44</v>
      </c>
      <c r="P141" s="9">
        <f t="shared" ref="P141:Q141" si="87">P142+P143+P144</f>
        <v>747140</v>
      </c>
      <c r="Q141" s="9">
        <f t="shared" si="87"/>
        <v>772777</v>
      </c>
      <c r="R141" s="9">
        <f t="shared" si="86"/>
        <v>0</v>
      </c>
      <c r="S141" s="21" t="s">
        <v>31</v>
      </c>
      <c r="T141" s="21" t="s">
        <v>31</v>
      </c>
      <c r="U141" s="21" t="s">
        <v>31</v>
      </c>
      <c r="V141" s="21" t="s">
        <v>31</v>
      </c>
      <c r="W141" s="21" t="s">
        <v>31</v>
      </c>
      <c r="X141" s="21" t="s">
        <v>31</v>
      </c>
      <c r="Y141" s="21" t="s">
        <v>31</v>
      </c>
      <c r="Z141" s="21" t="s">
        <v>31</v>
      </c>
      <c r="AA141" s="21" t="s">
        <v>31</v>
      </c>
      <c r="AB141" s="21"/>
      <c r="AC141" s="21"/>
    </row>
    <row r="142" spans="1:29" ht="31.5" x14ac:dyDescent="0.25">
      <c r="A142" s="26"/>
      <c r="B142" s="21"/>
      <c r="C142" s="21"/>
      <c r="D142" s="21"/>
      <c r="E142" s="21"/>
      <c r="F142" s="22"/>
      <c r="G142" s="22"/>
      <c r="H142" s="22"/>
      <c r="I142" s="20" t="s">
        <v>33</v>
      </c>
      <c r="J142" s="9">
        <f t="shared" ref="J142:J152" si="88">SUM(K142:R142)</f>
        <v>0</v>
      </c>
      <c r="K142" s="9">
        <f>K146+K150</f>
        <v>0</v>
      </c>
      <c r="L142" s="9">
        <f t="shared" ref="L142:R144" si="89">L146+L150</f>
        <v>0</v>
      </c>
      <c r="M142" s="9">
        <f t="shared" si="89"/>
        <v>0</v>
      </c>
      <c r="N142" s="9">
        <f t="shared" si="89"/>
        <v>0</v>
      </c>
      <c r="O142" s="9">
        <f t="shared" si="89"/>
        <v>0</v>
      </c>
      <c r="P142" s="9">
        <f t="shared" ref="P142:Q142" si="90">P146+P150</f>
        <v>0</v>
      </c>
      <c r="Q142" s="9">
        <f t="shared" si="90"/>
        <v>0</v>
      </c>
      <c r="R142" s="9">
        <f t="shared" si="89"/>
        <v>0</v>
      </c>
      <c r="S142" s="21"/>
      <c r="T142" s="21"/>
      <c r="U142" s="21"/>
      <c r="V142" s="21"/>
      <c r="W142" s="21"/>
      <c r="X142" s="21"/>
      <c r="Y142" s="21"/>
      <c r="Z142" s="21"/>
      <c r="AA142" s="21"/>
      <c r="AB142" s="21"/>
      <c r="AC142" s="21"/>
    </row>
    <row r="143" spans="1:29" ht="31.5" x14ac:dyDescent="0.25">
      <c r="A143" s="26"/>
      <c r="B143" s="21"/>
      <c r="C143" s="21"/>
      <c r="D143" s="21"/>
      <c r="E143" s="21"/>
      <c r="F143" s="22"/>
      <c r="G143" s="22"/>
      <c r="H143" s="22"/>
      <c r="I143" s="20" t="s">
        <v>34</v>
      </c>
      <c r="J143" s="9">
        <f t="shared" si="88"/>
        <v>0</v>
      </c>
      <c r="K143" s="9">
        <f>K147+K151</f>
        <v>0</v>
      </c>
      <c r="L143" s="9">
        <f t="shared" si="89"/>
        <v>0</v>
      </c>
      <c r="M143" s="9">
        <f t="shared" si="89"/>
        <v>0</v>
      </c>
      <c r="N143" s="9">
        <f t="shared" si="89"/>
        <v>0</v>
      </c>
      <c r="O143" s="9">
        <f t="shared" si="89"/>
        <v>0</v>
      </c>
      <c r="P143" s="9">
        <f t="shared" ref="P143:Q143" si="91">P147+P151</f>
        <v>0</v>
      </c>
      <c r="Q143" s="9">
        <f t="shared" si="91"/>
        <v>0</v>
      </c>
      <c r="R143" s="9">
        <f t="shared" si="89"/>
        <v>0</v>
      </c>
      <c r="S143" s="21"/>
      <c r="T143" s="21"/>
      <c r="U143" s="21"/>
      <c r="V143" s="21"/>
      <c r="W143" s="21"/>
      <c r="X143" s="21"/>
      <c r="Y143" s="21"/>
      <c r="Z143" s="21"/>
      <c r="AA143" s="21"/>
      <c r="AB143" s="21"/>
      <c r="AC143" s="21"/>
    </row>
    <row r="144" spans="1:29" ht="42.6" customHeight="1" x14ac:dyDescent="0.25">
      <c r="A144" s="26"/>
      <c r="B144" s="21"/>
      <c r="C144" s="21"/>
      <c r="D144" s="21"/>
      <c r="E144" s="21"/>
      <c r="F144" s="22"/>
      <c r="G144" s="22"/>
      <c r="H144" s="22"/>
      <c r="I144" s="20" t="s">
        <v>35</v>
      </c>
      <c r="J144" s="9">
        <f t="shared" si="88"/>
        <v>3308295.94</v>
      </c>
      <c r="K144" s="9">
        <f>K148+K152</f>
        <v>179362.7</v>
      </c>
      <c r="L144" s="9">
        <f t="shared" si="89"/>
        <v>264639.2</v>
      </c>
      <c r="M144" s="9">
        <f t="shared" si="89"/>
        <v>448640.9</v>
      </c>
      <c r="N144" s="9">
        <f t="shared" si="89"/>
        <v>500882.7</v>
      </c>
      <c r="O144" s="9">
        <f t="shared" si="89"/>
        <v>394853.44</v>
      </c>
      <c r="P144" s="9">
        <f t="shared" ref="P144:Q144" si="92">P148+P152</f>
        <v>747140</v>
      </c>
      <c r="Q144" s="9">
        <f t="shared" si="92"/>
        <v>772777</v>
      </c>
      <c r="R144" s="9">
        <f t="shared" si="89"/>
        <v>0</v>
      </c>
      <c r="S144" s="21"/>
      <c r="T144" s="21"/>
      <c r="U144" s="21"/>
      <c r="V144" s="21"/>
      <c r="W144" s="21"/>
      <c r="X144" s="21"/>
      <c r="Y144" s="21"/>
      <c r="Z144" s="21"/>
      <c r="AA144" s="21"/>
      <c r="AB144" s="21"/>
      <c r="AC144" s="21"/>
    </row>
    <row r="145" spans="1:29" ht="30" customHeight="1" x14ac:dyDescent="0.25">
      <c r="A145" s="26" t="s">
        <v>115</v>
      </c>
      <c r="B145" s="21" t="s">
        <v>116</v>
      </c>
      <c r="C145" s="21">
        <v>2020</v>
      </c>
      <c r="D145" s="21">
        <v>2025</v>
      </c>
      <c r="E145" s="21" t="s">
        <v>30</v>
      </c>
      <c r="F145" s="22" t="s">
        <v>38</v>
      </c>
      <c r="G145" s="22" t="s">
        <v>39</v>
      </c>
      <c r="H145" s="22" t="s">
        <v>31</v>
      </c>
      <c r="I145" s="18" t="s">
        <v>32</v>
      </c>
      <c r="J145" s="9">
        <f t="shared" si="88"/>
        <v>2720795.94</v>
      </c>
      <c r="K145" s="9">
        <f>K146+K147+K148</f>
        <v>69362.7</v>
      </c>
      <c r="L145" s="9">
        <f t="shared" ref="L145:R145" si="93">L146+L147+L148</f>
        <v>162139.20000000001</v>
      </c>
      <c r="M145" s="9">
        <f t="shared" si="93"/>
        <v>373640.9</v>
      </c>
      <c r="N145" s="9">
        <f t="shared" si="93"/>
        <v>425882.7</v>
      </c>
      <c r="O145" s="9">
        <f t="shared" si="93"/>
        <v>319853.44</v>
      </c>
      <c r="P145" s="9">
        <f t="shared" ref="P145:Q145" si="94">P146+P147+P148</f>
        <v>672140</v>
      </c>
      <c r="Q145" s="9">
        <f t="shared" si="94"/>
        <v>697777</v>
      </c>
      <c r="R145" s="9">
        <f t="shared" si="93"/>
        <v>0</v>
      </c>
      <c r="S145" s="21" t="s">
        <v>117</v>
      </c>
      <c r="T145" s="21" t="s">
        <v>41</v>
      </c>
      <c r="U145" s="21" t="s">
        <v>31</v>
      </c>
      <c r="V145" s="21">
        <v>50</v>
      </c>
      <c r="W145" s="26">
        <v>82</v>
      </c>
      <c r="X145" s="26">
        <v>82.5</v>
      </c>
      <c r="Y145" s="26">
        <v>83</v>
      </c>
      <c r="Z145" s="26">
        <v>83.5</v>
      </c>
      <c r="AA145" s="26">
        <v>84</v>
      </c>
      <c r="AB145" s="26"/>
      <c r="AC145" s="26"/>
    </row>
    <row r="146" spans="1:29" ht="30" x14ac:dyDescent="0.25">
      <c r="A146" s="26"/>
      <c r="B146" s="21"/>
      <c r="C146" s="21"/>
      <c r="D146" s="21"/>
      <c r="E146" s="21"/>
      <c r="F146" s="22"/>
      <c r="G146" s="22"/>
      <c r="H146" s="22"/>
      <c r="I146" s="18" t="s">
        <v>33</v>
      </c>
      <c r="J146" s="9">
        <f t="shared" si="88"/>
        <v>0</v>
      </c>
      <c r="K146" s="9">
        <v>0</v>
      </c>
      <c r="L146" s="9">
        <v>0</v>
      </c>
      <c r="M146" s="9">
        <v>0</v>
      </c>
      <c r="N146" s="9">
        <v>0</v>
      </c>
      <c r="O146" s="9">
        <v>0</v>
      </c>
      <c r="P146" s="9">
        <v>0</v>
      </c>
      <c r="Q146" s="9">
        <v>0</v>
      </c>
      <c r="R146" s="9">
        <v>0</v>
      </c>
      <c r="S146" s="21"/>
      <c r="T146" s="21"/>
      <c r="U146" s="21"/>
      <c r="V146" s="21"/>
      <c r="W146" s="26"/>
      <c r="X146" s="26"/>
      <c r="Y146" s="26"/>
      <c r="Z146" s="26"/>
      <c r="AA146" s="26"/>
      <c r="AB146" s="26"/>
      <c r="AC146" s="26"/>
    </row>
    <row r="147" spans="1:29" ht="32.450000000000003" customHeight="1" x14ac:dyDescent="0.25">
      <c r="A147" s="26"/>
      <c r="B147" s="21"/>
      <c r="C147" s="21"/>
      <c r="D147" s="21"/>
      <c r="E147" s="21"/>
      <c r="F147" s="22"/>
      <c r="G147" s="22"/>
      <c r="H147" s="22"/>
      <c r="I147" s="18" t="s">
        <v>34</v>
      </c>
      <c r="J147" s="9">
        <f t="shared" si="88"/>
        <v>0</v>
      </c>
      <c r="K147" s="9">
        <v>0</v>
      </c>
      <c r="L147" s="9">
        <v>0</v>
      </c>
      <c r="M147" s="9">
        <v>0</v>
      </c>
      <c r="N147" s="9">
        <v>0</v>
      </c>
      <c r="O147" s="9">
        <v>0</v>
      </c>
      <c r="P147" s="9">
        <v>0</v>
      </c>
      <c r="Q147" s="9">
        <v>0</v>
      </c>
      <c r="R147" s="9">
        <v>0</v>
      </c>
      <c r="S147" s="21"/>
      <c r="T147" s="21"/>
      <c r="U147" s="21"/>
      <c r="V147" s="21"/>
      <c r="W147" s="26"/>
      <c r="X147" s="26"/>
      <c r="Y147" s="26"/>
      <c r="Z147" s="26"/>
      <c r="AA147" s="26"/>
      <c r="AB147" s="26"/>
      <c r="AC147" s="26"/>
    </row>
    <row r="148" spans="1:29" ht="45" customHeight="1" x14ac:dyDescent="0.25">
      <c r="A148" s="26"/>
      <c r="B148" s="21"/>
      <c r="C148" s="21"/>
      <c r="D148" s="21"/>
      <c r="E148" s="21"/>
      <c r="F148" s="22"/>
      <c r="G148" s="22"/>
      <c r="H148" s="22"/>
      <c r="I148" s="18" t="s">
        <v>35</v>
      </c>
      <c r="J148" s="9">
        <f t="shared" si="88"/>
        <v>2720795.94</v>
      </c>
      <c r="K148" s="9">
        <v>69362.7</v>
      </c>
      <c r="L148" s="9">
        <v>162139.20000000001</v>
      </c>
      <c r="M148" s="9">
        <v>373640.9</v>
      </c>
      <c r="N148" s="9">
        <v>425882.7</v>
      </c>
      <c r="O148" s="9">
        <v>319853.44</v>
      </c>
      <c r="P148" s="9">
        <v>672140</v>
      </c>
      <c r="Q148" s="9">
        <v>697777</v>
      </c>
      <c r="R148" s="9">
        <v>0</v>
      </c>
      <c r="S148" s="21"/>
      <c r="T148" s="21"/>
      <c r="U148" s="21"/>
      <c r="V148" s="21"/>
      <c r="W148" s="26"/>
      <c r="X148" s="26"/>
      <c r="Y148" s="26"/>
      <c r="Z148" s="26"/>
      <c r="AA148" s="26"/>
      <c r="AB148" s="26"/>
      <c r="AC148" s="26"/>
    </row>
    <row r="149" spans="1:29" ht="27.6" customHeight="1" x14ac:dyDescent="0.25">
      <c r="A149" s="26" t="s">
        <v>118</v>
      </c>
      <c r="B149" s="21" t="s">
        <v>119</v>
      </c>
      <c r="C149" s="21">
        <v>2020</v>
      </c>
      <c r="D149" s="21">
        <v>2025</v>
      </c>
      <c r="E149" s="21" t="s">
        <v>30</v>
      </c>
      <c r="F149" s="22" t="s">
        <v>38</v>
      </c>
      <c r="G149" s="22" t="s">
        <v>49</v>
      </c>
      <c r="H149" s="22" t="s">
        <v>31</v>
      </c>
      <c r="I149" s="18" t="s">
        <v>32</v>
      </c>
      <c r="J149" s="9">
        <f t="shared" si="88"/>
        <v>587500</v>
      </c>
      <c r="K149" s="9">
        <f>K150+K151+K152</f>
        <v>110000</v>
      </c>
      <c r="L149" s="9">
        <f t="shared" ref="L149:R149" si="95">L150+L151+L152</f>
        <v>102500</v>
      </c>
      <c r="M149" s="9">
        <f t="shared" si="95"/>
        <v>75000</v>
      </c>
      <c r="N149" s="9">
        <f t="shared" si="95"/>
        <v>75000</v>
      </c>
      <c r="O149" s="9">
        <f t="shared" si="95"/>
        <v>75000</v>
      </c>
      <c r="P149" s="9">
        <f t="shared" ref="P149:Q149" si="96">P150+P151+P152</f>
        <v>75000</v>
      </c>
      <c r="Q149" s="9">
        <f t="shared" si="96"/>
        <v>75000</v>
      </c>
      <c r="R149" s="9">
        <f t="shared" si="95"/>
        <v>0</v>
      </c>
      <c r="S149" s="21" t="s">
        <v>120</v>
      </c>
      <c r="T149" s="21" t="s">
        <v>41</v>
      </c>
      <c r="U149" s="21" t="s">
        <v>31</v>
      </c>
      <c r="V149" s="21">
        <v>100</v>
      </c>
      <c r="W149" s="21">
        <v>100</v>
      </c>
      <c r="X149" s="21">
        <v>100</v>
      </c>
      <c r="Y149" s="21">
        <v>100</v>
      </c>
      <c r="Z149" s="21">
        <v>100</v>
      </c>
      <c r="AA149" s="21">
        <v>100</v>
      </c>
      <c r="AB149" s="21"/>
      <c r="AC149" s="21"/>
    </row>
    <row r="150" spans="1:29" ht="36.6" customHeight="1" x14ac:dyDescent="0.25">
      <c r="A150" s="26"/>
      <c r="B150" s="21"/>
      <c r="C150" s="21"/>
      <c r="D150" s="21"/>
      <c r="E150" s="21"/>
      <c r="F150" s="22"/>
      <c r="G150" s="22"/>
      <c r="H150" s="22"/>
      <c r="I150" s="18" t="s">
        <v>33</v>
      </c>
      <c r="J150" s="9">
        <f t="shared" si="88"/>
        <v>0</v>
      </c>
      <c r="K150" s="9">
        <v>0</v>
      </c>
      <c r="L150" s="9">
        <v>0</v>
      </c>
      <c r="M150" s="9">
        <v>0</v>
      </c>
      <c r="N150" s="9">
        <v>0</v>
      </c>
      <c r="O150" s="9">
        <v>0</v>
      </c>
      <c r="P150" s="9">
        <v>0</v>
      </c>
      <c r="Q150" s="9">
        <v>0</v>
      </c>
      <c r="R150" s="9">
        <v>0</v>
      </c>
      <c r="S150" s="21"/>
      <c r="T150" s="21"/>
      <c r="U150" s="21"/>
      <c r="V150" s="21"/>
      <c r="W150" s="21"/>
      <c r="X150" s="21"/>
      <c r="Y150" s="21"/>
      <c r="Z150" s="21"/>
      <c r="AA150" s="21"/>
      <c r="AB150" s="21"/>
      <c r="AC150" s="21"/>
    </row>
    <row r="151" spans="1:29" ht="40.9" customHeight="1" x14ac:dyDescent="0.25">
      <c r="A151" s="26"/>
      <c r="B151" s="21"/>
      <c r="C151" s="21"/>
      <c r="D151" s="21"/>
      <c r="E151" s="21"/>
      <c r="F151" s="22"/>
      <c r="G151" s="22"/>
      <c r="H151" s="22"/>
      <c r="I151" s="18" t="s">
        <v>34</v>
      </c>
      <c r="J151" s="9">
        <f t="shared" si="88"/>
        <v>0</v>
      </c>
      <c r="K151" s="9">
        <v>0</v>
      </c>
      <c r="L151" s="9">
        <v>0</v>
      </c>
      <c r="M151" s="9">
        <v>0</v>
      </c>
      <c r="N151" s="9">
        <v>0</v>
      </c>
      <c r="O151" s="9">
        <v>0</v>
      </c>
      <c r="P151" s="9">
        <v>0</v>
      </c>
      <c r="Q151" s="9">
        <v>0</v>
      </c>
      <c r="R151" s="9">
        <v>0</v>
      </c>
      <c r="S151" s="21"/>
      <c r="T151" s="21"/>
      <c r="U151" s="21"/>
      <c r="V151" s="21"/>
      <c r="W151" s="21"/>
      <c r="X151" s="21"/>
      <c r="Y151" s="21"/>
      <c r="Z151" s="21"/>
      <c r="AA151" s="21"/>
      <c r="AB151" s="21"/>
      <c r="AC151" s="21"/>
    </row>
    <row r="152" spans="1:29" ht="43.9" customHeight="1" x14ac:dyDescent="0.25">
      <c r="A152" s="26"/>
      <c r="B152" s="21"/>
      <c r="C152" s="21"/>
      <c r="D152" s="21"/>
      <c r="E152" s="21"/>
      <c r="F152" s="22"/>
      <c r="G152" s="22"/>
      <c r="H152" s="22"/>
      <c r="I152" s="18" t="s">
        <v>35</v>
      </c>
      <c r="J152" s="9">
        <f t="shared" si="88"/>
        <v>587500</v>
      </c>
      <c r="K152" s="9">
        <v>110000</v>
      </c>
      <c r="L152" s="9">
        <v>102500</v>
      </c>
      <c r="M152" s="9">
        <v>75000</v>
      </c>
      <c r="N152" s="9">
        <v>75000</v>
      </c>
      <c r="O152" s="9">
        <v>75000</v>
      </c>
      <c r="P152" s="9">
        <v>75000</v>
      </c>
      <c r="Q152" s="9">
        <v>75000</v>
      </c>
      <c r="R152" s="9">
        <v>0</v>
      </c>
      <c r="S152" s="21"/>
      <c r="T152" s="21"/>
      <c r="U152" s="21"/>
      <c r="V152" s="21"/>
      <c r="W152" s="21"/>
      <c r="X152" s="21"/>
      <c r="Y152" s="21"/>
      <c r="Z152" s="21"/>
      <c r="AA152" s="21"/>
      <c r="AB152" s="21"/>
      <c r="AC152" s="21"/>
    </row>
    <row r="153" spans="1:29" x14ac:dyDescent="0.25">
      <c r="A153" s="32" t="s">
        <v>121</v>
      </c>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B153" s="32"/>
      <c r="AC153" s="32"/>
    </row>
    <row r="154" spans="1:29" ht="31.15" customHeight="1" x14ac:dyDescent="0.25">
      <c r="A154" s="26" t="s">
        <v>122</v>
      </c>
      <c r="B154" s="21" t="s">
        <v>123</v>
      </c>
      <c r="C154" s="21">
        <v>2020</v>
      </c>
      <c r="D154" s="21">
        <v>2025</v>
      </c>
      <c r="E154" s="21" t="s">
        <v>30</v>
      </c>
      <c r="F154" s="22" t="s">
        <v>31</v>
      </c>
      <c r="G154" s="22" t="s">
        <v>31</v>
      </c>
      <c r="H154" s="22" t="s">
        <v>31</v>
      </c>
      <c r="I154" s="18" t="s">
        <v>32</v>
      </c>
      <c r="J154" s="9">
        <f>SUM(K154:R154)</f>
        <v>45669026.590000004</v>
      </c>
      <c r="K154" s="9">
        <f>K155+K156+K157</f>
        <v>4654035.84</v>
      </c>
      <c r="L154" s="9">
        <f t="shared" ref="L154:R154" si="97">L155+L156+L157</f>
        <v>5598832.5899999999</v>
      </c>
      <c r="M154" s="9">
        <f t="shared" si="97"/>
        <v>5862061.7800000003</v>
      </c>
      <c r="N154" s="9">
        <f t="shared" si="97"/>
        <v>6393259.54</v>
      </c>
      <c r="O154" s="9">
        <f t="shared" si="97"/>
        <v>7733612.2800000003</v>
      </c>
      <c r="P154" s="9">
        <f t="shared" ref="P154:Q154" si="98">P155+P156+P157</f>
        <v>7713612.2800000003</v>
      </c>
      <c r="Q154" s="9">
        <f t="shared" si="98"/>
        <v>7713612.2800000003</v>
      </c>
      <c r="R154" s="9">
        <f t="shared" si="97"/>
        <v>0</v>
      </c>
      <c r="S154" s="21" t="s">
        <v>31</v>
      </c>
      <c r="T154" s="27" t="s">
        <v>31</v>
      </c>
      <c r="U154" s="27" t="s">
        <v>31</v>
      </c>
      <c r="V154" s="27" t="s">
        <v>31</v>
      </c>
      <c r="W154" s="27" t="s">
        <v>31</v>
      </c>
      <c r="X154" s="27" t="s">
        <v>31</v>
      </c>
      <c r="Y154" s="27" t="s">
        <v>31</v>
      </c>
      <c r="Z154" s="27" t="s">
        <v>31</v>
      </c>
      <c r="AA154" s="27" t="s">
        <v>31</v>
      </c>
      <c r="AB154" s="27"/>
      <c r="AC154" s="27"/>
    </row>
    <row r="155" spans="1:29" ht="35.450000000000003" customHeight="1" x14ac:dyDescent="0.25">
      <c r="A155" s="26"/>
      <c r="B155" s="21"/>
      <c r="C155" s="21"/>
      <c r="D155" s="21"/>
      <c r="E155" s="21"/>
      <c r="F155" s="22"/>
      <c r="G155" s="22"/>
      <c r="H155" s="22"/>
      <c r="I155" s="18" t="s">
        <v>33</v>
      </c>
      <c r="J155" s="9">
        <f t="shared" ref="J155:J173" si="99">SUM(K155:R155)</f>
        <v>0</v>
      </c>
      <c r="K155" s="9">
        <f>K159+K163+K167+K171</f>
        <v>0</v>
      </c>
      <c r="L155" s="9">
        <f t="shared" ref="L155:R157" si="100">L159+L163+L167+L171+L175</f>
        <v>0</v>
      </c>
      <c r="M155" s="9">
        <f t="shared" si="100"/>
        <v>0</v>
      </c>
      <c r="N155" s="9">
        <f t="shared" si="100"/>
        <v>0</v>
      </c>
      <c r="O155" s="9">
        <f t="shared" si="100"/>
        <v>0</v>
      </c>
      <c r="P155" s="9">
        <f t="shared" ref="P155:Q155" si="101">P159+P163+P167+P171+P175</f>
        <v>0</v>
      </c>
      <c r="Q155" s="9">
        <f t="shared" si="101"/>
        <v>0</v>
      </c>
      <c r="R155" s="9">
        <f t="shared" si="100"/>
        <v>0</v>
      </c>
      <c r="S155" s="21"/>
      <c r="T155" s="27"/>
      <c r="U155" s="27"/>
      <c r="V155" s="27"/>
      <c r="W155" s="27"/>
      <c r="X155" s="27"/>
      <c r="Y155" s="27"/>
      <c r="Z155" s="27"/>
      <c r="AA155" s="27"/>
      <c r="AB155" s="27"/>
      <c r="AC155" s="27"/>
    </row>
    <row r="156" spans="1:29" ht="32.450000000000003" customHeight="1" x14ac:dyDescent="0.25">
      <c r="A156" s="26"/>
      <c r="B156" s="21"/>
      <c r="C156" s="21"/>
      <c r="D156" s="21"/>
      <c r="E156" s="21"/>
      <c r="F156" s="22"/>
      <c r="G156" s="22"/>
      <c r="H156" s="22"/>
      <c r="I156" s="18" t="s">
        <v>34</v>
      </c>
      <c r="J156" s="9">
        <f t="shared" si="99"/>
        <v>0</v>
      </c>
      <c r="K156" s="9">
        <f>K160+K164+K168+K172</f>
        <v>0</v>
      </c>
      <c r="L156" s="9">
        <f t="shared" si="100"/>
        <v>0</v>
      </c>
      <c r="M156" s="9">
        <f t="shared" si="100"/>
        <v>0</v>
      </c>
      <c r="N156" s="9">
        <f t="shared" si="100"/>
        <v>0</v>
      </c>
      <c r="O156" s="9">
        <f t="shared" si="100"/>
        <v>0</v>
      </c>
      <c r="P156" s="9">
        <f t="shared" ref="P156:Q156" si="102">P160+P164+P168+P172+P176</f>
        <v>0</v>
      </c>
      <c r="Q156" s="9">
        <f t="shared" si="102"/>
        <v>0</v>
      </c>
      <c r="R156" s="9">
        <f t="shared" si="100"/>
        <v>0</v>
      </c>
      <c r="S156" s="21"/>
      <c r="T156" s="27"/>
      <c r="U156" s="27"/>
      <c r="V156" s="27"/>
      <c r="W156" s="27"/>
      <c r="X156" s="27"/>
      <c r="Y156" s="27"/>
      <c r="Z156" s="27"/>
      <c r="AA156" s="27"/>
      <c r="AB156" s="27"/>
      <c r="AC156" s="27"/>
    </row>
    <row r="157" spans="1:29" ht="41.45" customHeight="1" x14ac:dyDescent="0.25">
      <c r="A157" s="26"/>
      <c r="B157" s="21"/>
      <c r="C157" s="21"/>
      <c r="D157" s="21"/>
      <c r="E157" s="21"/>
      <c r="F157" s="22"/>
      <c r="G157" s="22"/>
      <c r="H157" s="22"/>
      <c r="I157" s="18" t="s">
        <v>35</v>
      </c>
      <c r="J157" s="9">
        <f t="shared" si="99"/>
        <v>45669026.590000004</v>
      </c>
      <c r="K157" s="9">
        <f>K161+K165+K169+K173</f>
        <v>4654035.84</v>
      </c>
      <c r="L157" s="9">
        <f>L161+L165+L169+L173+L177</f>
        <v>5598832.5899999999</v>
      </c>
      <c r="M157" s="9">
        <f>M161+M165+M169+M173+M177</f>
        <v>5862061.7800000003</v>
      </c>
      <c r="N157" s="9">
        <f t="shared" si="100"/>
        <v>6393259.54</v>
      </c>
      <c r="O157" s="9">
        <f t="shared" si="100"/>
        <v>7733612.2800000003</v>
      </c>
      <c r="P157" s="9">
        <f t="shared" ref="P157:Q157" si="103">P161+P165+P169+P173+P177</f>
        <v>7713612.2800000003</v>
      </c>
      <c r="Q157" s="9">
        <f t="shared" si="103"/>
        <v>7713612.2800000003</v>
      </c>
      <c r="R157" s="9">
        <f t="shared" si="100"/>
        <v>0</v>
      </c>
      <c r="S157" s="21"/>
      <c r="T157" s="27"/>
      <c r="U157" s="27"/>
      <c r="V157" s="27"/>
      <c r="W157" s="27"/>
      <c r="X157" s="27"/>
      <c r="Y157" s="27"/>
      <c r="Z157" s="27"/>
      <c r="AA157" s="27"/>
      <c r="AB157" s="27"/>
      <c r="AC157" s="27"/>
    </row>
    <row r="158" spans="1:29" ht="28.15" customHeight="1" x14ac:dyDescent="0.25">
      <c r="A158" s="26" t="s">
        <v>124</v>
      </c>
      <c r="B158" s="21" t="s">
        <v>125</v>
      </c>
      <c r="C158" s="21">
        <v>2020</v>
      </c>
      <c r="D158" s="21">
        <v>2025</v>
      </c>
      <c r="E158" s="21" t="s">
        <v>30</v>
      </c>
      <c r="F158" s="22" t="s">
        <v>38</v>
      </c>
      <c r="G158" s="22" t="s">
        <v>58</v>
      </c>
      <c r="H158" s="22" t="s">
        <v>31</v>
      </c>
      <c r="I158" s="18" t="s">
        <v>32</v>
      </c>
      <c r="J158" s="9">
        <f t="shared" si="99"/>
        <v>43960719.730000004</v>
      </c>
      <c r="K158" s="9">
        <f>K159+K160+K161</f>
        <v>4541535.84</v>
      </c>
      <c r="L158" s="9">
        <f t="shared" ref="L158:R158" si="104">L159+L160+L161</f>
        <v>5364513.59</v>
      </c>
      <c r="M158" s="9">
        <f t="shared" si="104"/>
        <v>5590120.7800000003</v>
      </c>
      <c r="N158" s="9">
        <f t="shared" si="104"/>
        <v>6075512.6799999997</v>
      </c>
      <c r="O158" s="9">
        <f t="shared" si="104"/>
        <v>7463012.2800000003</v>
      </c>
      <c r="P158" s="9">
        <f t="shared" ref="P158:Q158" si="105">P159+P160+P161</f>
        <v>7463012.2800000003</v>
      </c>
      <c r="Q158" s="9">
        <f t="shared" si="105"/>
        <v>7463012.2800000003</v>
      </c>
      <c r="R158" s="9">
        <f t="shared" si="104"/>
        <v>0</v>
      </c>
      <c r="S158" s="21" t="s">
        <v>31</v>
      </c>
      <c r="T158" s="27" t="s">
        <v>31</v>
      </c>
      <c r="U158" s="27" t="s">
        <v>31</v>
      </c>
      <c r="V158" s="27" t="s">
        <v>31</v>
      </c>
      <c r="W158" s="27" t="s">
        <v>31</v>
      </c>
      <c r="X158" s="27" t="s">
        <v>31</v>
      </c>
      <c r="Y158" s="27" t="s">
        <v>31</v>
      </c>
      <c r="Z158" s="27" t="s">
        <v>31</v>
      </c>
      <c r="AA158" s="27" t="s">
        <v>31</v>
      </c>
      <c r="AB158" s="27"/>
      <c r="AC158" s="27"/>
    </row>
    <row r="159" spans="1:29" ht="45.6" customHeight="1" x14ac:dyDescent="0.25">
      <c r="A159" s="26"/>
      <c r="B159" s="21"/>
      <c r="C159" s="21"/>
      <c r="D159" s="21"/>
      <c r="E159" s="21"/>
      <c r="F159" s="22"/>
      <c r="G159" s="22"/>
      <c r="H159" s="22"/>
      <c r="I159" s="18" t="s">
        <v>33</v>
      </c>
      <c r="J159" s="9">
        <f t="shared" si="99"/>
        <v>0</v>
      </c>
      <c r="K159" s="9">
        <v>0</v>
      </c>
      <c r="L159" s="9">
        <v>0</v>
      </c>
      <c r="M159" s="9">
        <v>0</v>
      </c>
      <c r="N159" s="9">
        <v>0</v>
      </c>
      <c r="O159" s="9">
        <v>0</v>
      </c>
      <c r="P159" s="9">
        <v>0</v>
      </c>
      <c r="Q159" s="9">
        <v>0</v>
      </c>
      <c r="R159" s="9">
        <v>0</v>
      </c>
      <c r="S159" s="21"/>
      <c r="T159" s="27"/>
      <c r="U159" s="27"/>
      <c r="V159" s="27"/>
      <c r="W159" s="27"/>
      <c r="X159" s="27"/>
      <c r="Y159" s="27"/>
      <c r="Z159" s="27"/>
      <c r="AA159" s="27"/>
      <c r="AB159" s="27"/>
      <c r="AC159" s="27"/>
    </row>
    <row r="160" spans="1:29" ht="39.6" customHeight="1" x14ac:dyDescent="0.25">
      <c r="A160" s="26"/>
      <c r="B160" s="21"/>
      <c r="C160" s="21"/>
      <c r="D160" s="21"/>
      <c r="E160" s="21"/>
      <c r="F160" s="22"/>
      <c r="G160" s="22"/>
      <c r="H160" s="22"/>
      <c r="I160" s="18" t="s">
        <v>34</v>
      </c>
      <c r="J160" s="9">
        <f t="shared" si="99"/>
        <v>0</v>
      </c>
      <c r="K160" s="9">
        <v>0</v>
      </c>
      <c r="L160" s="9">
        <v>0</v>
      </c>
      <c r="M160" s="9">
        <v>0</v>
      </c>
      <c r="N160" s="9">
        <v>0</v>
      </c>
      <c r="O160" s="9">
        <v>0</v>
      </c>
      <c r="P160" s="9">
        <v>0</v>
      </c>
      <c r="Q160" s="9">
        <v>0</v>
      </c>
      <c r="R160" s="9">
        <v>0</v>
      </c>
      <c r="S160" s="21"/>
      <c r="T160" s="27"/>
      <c r="U160" s="27"/>
      <c r="V160" s="27"/>
      <c r="W160" s="27"/>
      <c r="X160" s="27"/>
      <c r="Y160" s="27"/>
      <c r="Z160" s="27"/>
      <c r="AA160" s="27"/>
      <c r="AB160" s="27"/>
      <c r="AC160" s="27"/>
    </row>
    <row r="161" spans="1:29" ht="51.6" customHeight="1" x14ac:dyDescent="0.25">
      <c r="A161" s="26"/>
      <c r="B161" s="21"/>
      <c r="C161" s="21"/>
      <c r="D161" s="21"/>
      <c r="E161" s="21"/>
      <c r="F161" s="22"/>
      <c r="G161" s="22"/>
      <c r="H161" s="22"/>
      <c r="I161" s="18" t="s">
        <v>35</v>
      </c>
      <c r="J161" s="9">
        <f t="shared" si="99"/>
        <v>43960719.730000004</v>
      </c>
      <c r="K161" s="9">
        <v>4541535.84</v>
      </c>
      <c r="L161" s="9">
        <v>5364513.59</v>
      </c>
      <c r="M161" s="9">
        <f>5964616.74-374495.96</f>
        <v>5590120.7800000003</v>
      </c>
      <c r="N161" s="9">
        <v>6075512.6799999997</v>
      </c>
      <c r="O161" s="9">
        <v>7463012.2800000003</v>
      </c>
      <c r="P161" s="9">
        <v>7463012.2800000003</v>
      </c>
      <c r="Q161" s="9">
        <v>7463012.2800000003</v>
      </c>
      <c r="R161" s="9">
        <v>0</v>
      </c>
      <c r="S161" s="21"/>
      <c r="T161" s="27"/>
      <c r="U161" s="27"/>
      <c r="V161" s="27"/>
      <c r="W161" s="27"/>
      <c r="X161" s="27"/>
      <c r="Y161" s="27"/>
      <c r="Z161" s="27"/>
      <c r="AA161" s="27"/>
      <c r="AB161" s="27"/>
      <c r="AC161" s="27"/>
    </row>
    <row r="162" spans="1:29" ht="29.45" customHeight="1" x14ac:dyDescent="0.25">
      <c r="A162" s="26" t="s">
        <v>126</v>
      </c>
      <c r="B162" s="21" t="s">
        <v>127</v>
      </c>
      <c r="C162" s="21">
        <v>2020</v>
      </c>
      <c r="D162" s="21">
        <v>2025</v>
      </c>
      <c r="E162" s="21" t="s">
        <v>30</v>
      </c>
      <c r="F162" s="22" t="s">
        <v>38</v>
      </c>
      <c r="G162" s="22" t="s">
        <v>58</v>
      </c>
      <c r="H162" s="22" t="s">
        <v>31</v>
      </c>
      <c r="I162" s="18" t="s">
        <v>32</v>
      </c>
      <c r="J162" s="9">
        <f t="shared" si="99"/>
        <v>0</v>
      </c>
      <c r="K162" s="9">
        <f>K163+K164+K165</f>
        <v>0</v>
      </c>
      <c r="L162" s="9">
        <f t="shared" ref="L162:R162" si="106">L163+L164+L165</f>
        <v>0</v>
      </c>
      <c r="M162" s="9">
        <f t="shared" si="106"/>
        <v>0</v>
      </c>
      <c r="N162" s="9">
        <f t="shared" si="106"/>
        <v>0</v>
      </c>
      <c r="O162" s="9">
        <f t="shared" si="106"/>
        <v>0</v>
      </c>
      <c r="P162" s="9">
        <f t="shared" ref="P162:Q162" si="107">P163+P164+P165</f>
        <v>0</v>
      </c>
      <c r="Q162" s="9">
        <f t="shared" si="107"/>
        <v>0</v>
      </c>
      <c r="R162" s="9">
        <f t="shared" si="106"/>
        <v>0</v>
      </c>
      <c r="S162" s="21" t="s">
        <v>31</v>
      </c>
      <c r="T162" s="27" t="s">
        <v>31</v>
      </c>
      <c r="U162" s="27" t="s">
        <v>31</v>
      </c>
      <c r="V162" s="27" t="s">
        <v>31</v>
      </c>
      <c r="W162" s="27" t="s">
        <v>31</v>
      </c>
      <c r="X162" s="27" t="s">
        <v>31</v>
      </c>
      <c r="Y162" s="27" t="s">
        <v>31</v>
      </c>
      <c r="Z162" s="27" t="s">
        <v>31</v>
      </c>
      <c r="AA162" s="27" t="s">
        <v>31</v>
      </c>
      <c r="AB162" s="27"/>
      <c r="AC162" s="27"/>
    </row>
    <row r="163" spans="1:29" ht="40.15" customHeight="1" x14ac:dyDescent="0.25">
      <c r="A163" s="26"/>
      <c r="B163" s="21"/>
      <c r="C163" s="21"/>
      <c r="D163" s="21"/>
      <c r="E163" s="21"/>
      <c r="F163" s="22"/>
      <c r="G163" s="22"/>
      <c r="H163" s="22"/>
      <c r="I163" s="18" t="s">
        <v>33</v>
      </c>
      <c r="J163" s="9">
        <f t="shared" si="99"/>
        <v>0</v>
      </c>
      <c r="K163" s="9">
        <v>0</v>
      </c>
      <c r="L163" s="9">
        <v>0</v>
      </c>
      <c r="M163" s="9">
        <v>0</v>
      </c>
      <c r="N163" s="9">
        <v>0</v>
      </c>
      <c r="O163" s="9">
        <v>0</v>
      </c>
      <c r="P163" s="9">
        <v>0</v>
      </c>
      <c r="Q163" s="9">
        <v>0</v>
      </c>
      <c r="R163" s="9">
        <v>0</v>
      </c>
      <c r="S163" s="21"/>
      <c r="T163" s="27"/>
      <c r="U163" s="27"/>
      <c r="V163" s="27"/>
      <c r="W163" s="27"/>
      <c r="X163" s="27"/>
      <c r="Y163" s="27"/>
      <c r="Z163" s="27"/>
      <c r="AA163" s="27"/>
      <c r="AB163" s="27"/>
      <c r="AC163" s="27"/>
    </row>
    <row r="164" spans="1:29" ht="36" customHeight="1" x14ac:dyDescent="0.25">
      <c r="A164" s="26"/>
      <c r="B164" s="21"/>
      <c r="C164" s="21"/>
      <c r="D164" s="21"/>
      <c r="E164" s="21"/>
      <c r="F164" s="22"/>
      <c r="G164" s="22"/>
      <c r="H164" s="22"/>
      <c r="I164" s="18" t="s">
        <v>34</v>
      </c>
      <c r="J164" s="9">
        <f t="shared" si="99"/>
        <v>0</v>
      </c>
      <c r="K164" s="9">
        <v>0</v>
      </c>
      <c r="L164" s="9">
        <v>0</v>
      </c>
      <c r="M164" s="9">
        <v>0</v>
      </c>
      <c r="N164" s="9">
        <v>0</v>
      </c>
      <c r="O164" s="9">
        <v>0</v>
      </c>
      <c r="P164" s="9">
        <v>0</v>
      </c>
      <c r="Q164" s="9">
        <v>0</v>
      </c>
      <c r="R164" s="9">
        <v>0</v>
      </c>
      <c r="S164" s="21"/>
      <c r="T164" s="27"/>
      <c r="U164" s="27"/>
      <c r="V164" s="27"/>
      <c r="W164" s="27"/>
      <c r="X164" s="27"/>
      <c r="Y164" s="27"/>
      <c r="Z164" s="27"/>
      <c r="AA164" s="27"/>
      <c r="AB164" s="27"/>
      <c r="AC164" s="27"/>
    </row>
    <row r="165" spans="1:29" ht="40.9" customHeight="1" x14ac:dyDescent="0.25">
      <c r="A165" s="26"/>
      <c r="B165" s="21"/>
      <c r="C165" s="21"/>
      <c r="D165" s="21"/>
      <c r="E165" s="21"/>
      <c r="F165" s="22"/>
      <c r="G165" s="22"/>
      <c r="H165" s="22"/>
      <c r="I165" s="18" t="s">
        <v>35</v>
      </c>
      <c r="J165" s="9">
        <f t="shared" si="99"/>
        <v>0</v>
      </c>
      <c r="K165" s="9">
        <v>0</v>
      </c>
      <c r="L165" s="9">
        <v>0</v>
      </c>
      <c r="M165" s="9">
        <v>0</v>
      </c>
      <c r="N165" s="9">
        <v>0</v>
      </c>
      <c r="O165" s="9">
        <v>0</v>
      </c>
      <c r="P165" s="9">
        <v>0</v>
      </c>
      <c r="Q165" s="9">
        <v>0</v>
      </c>
      <c r="R165" s="9">
        <v>0</v>
      </c>
      <c r="S165" s="21"/>
      <c r="T165" s="27"/>
      <c r="U165" s="27"/>
      <c r="V165" s="27"/>
      <c r="W165" s="27"/>
      <c r="X165" s="27"/>
      <c r="Y165" s="27"/>
      <c r="Z165" s="27"/>
      <c r="AA165" s="27"/>
      <c r="AB165" s="27"/>
      <c r="AC165" s="27"/>
    </row>
    <row r="166" spans="1:29" ht="22.15" customHeight="1" x14ac:dyDescent="0.25">
      <c r="A166" s="26" t="s">
        <v>128</v>
      </c>
      <c r="B166" s="21" t="s">
        <v>129</v>
      </c>
      <c r="C166" s="21">
        <v>2020</v>
      </c>
      <c r="D166" s="21">
        <v>2025</v>
      </c>
      <c r="E166" s="21" t="s">
        <v>30</v>
      </c>
      <c r="F166" s="22" t="s">
        <v>38</v>
      </c>
      <c r="G166" s="22" t="s">
        <v>39</v>
      </c>
      <c r="H166" s="22" t="s">
        <v>31</v>
      </c>
      <c r="I166" s="18" t="s">
        <v>32</v>
      </c>
      <c r="J166" s="9">
        <f t="shared" si="99"/>
        <v>85334</v>
      </c>
      <c r="K166" s="9">
        <f>K167+K168+K169</f>
        <v>20500</v>
      </c>
      <c r="L166" s="9">
        <f t="shared" ref="L166:R166" si="108">L167+L168+L169</f>
        <v>10834</v>
      </c>
      <c r="M166" s="9">
        <f t="shared" si="108"/>
        <v>20000</v>
      </c>
      <c r="N166" s="9">
        <f t="shared" si="108"/>
        <v>14000</v>
      </c>
      <c r="O166" s="9">
        <f t="shared" si="108"/>
        <v>20000</v>
      </c>
      <c r="P166" s="9">
        <f t="shared" ref="P166:Q166" si="109">P167+P168+P169</f>
        <v>0</v>
      </c>
      <c r="Q166" s="9">
        <f t="shared" si="109"/>
        <v>0</v>
      </c>
      <c r="R166" s="9">
        <f t="shared" si="108"/>
        <v>0</v>
      </c>
      <c r="S166" s="21" t="s">
        <v>130</v>
      </c>
      <c r="T166" s="21" t="s">
        <v>131</v>
      </c>
      <c r="U166" s="21" t="s">
        <v>31</v>
      </c>
      <c r="V166" s="21">
        <v>65</v>
      </c>
      <c r="W166" s="26">
        <v>63</v>
      </c>
      <c r="X166" s="21">
        <v>68</v>
      </c>
      <c r="Y166" s="21">
        <v>68</v>
      </c>
      <c r="Z166" s="21">
        <v>68</v>
      </c>
      <c r="AA166" s="21">
        <v>68</v>
      </c>
      <c r="AB166" s="21">
        <v>68</v>
      </c>
      <c r="AC166" s="21">
        <v>68</v>
      </c>
    </row>
    <row r="167" spans="1:29" ht="36.6" customHeight="1" x14ac:dyDescent="0.25">
      <c r="A167" s="26"/>
      <c r="B167" s="21"/>
      <c r="C167" s="21"/>
      <c r="D167" s="21"/>
      <c r="E167" s="21"/>
      <c r="F167" s="22"/>
      <c r="G167" s="22"/>
      <c r="H167" s="22"/>
      <c r="I167" s="18" t="s">
        <v>33</v>
      </c>
      <c r="J167" s="9">
        <f t="shared" si="99"/>
        <v>0</v>
      </c>
      <c r="K167" s="9">
        <v>0</v>
      </c>
      <c r="L167" s="9">
        <v>0</v>
      </c>
      <c r="M167" s="9">
        <v>0</v>
      </c>
      <c r="N167" s="9">
        <v>0</v>
      </c>
      <c r="O167" s="9">
        <v>0</v>
      </c>
      <c r="P167" s="9">
        <v>0</v>
      </c>
      <c r="Q167" s="9">
        <v>0</v>
      </c>
      <c r="R167" s="9">
        <v>0</v>
      </c>
      <c r="S167" s="21"/>
      <c r="T167" s="21"/>
      <c r="U167" s="21"/>
      <c r="V167" s="21"/>
      <c r="W167" s="26"/>
      <c r="X167" s="21"/>
      <c r="Y167" s="21"/>
      <c r="Z167" s="21"/>
      <c r="AA167" s="21"/>
      <c r="AB167" s="21"/>
      <c r="AC167" s="21"/>
    </row>
    <row r="168" spans="1:29" ht="32.450000000000003" customHeight="1" x14ac:dyDescent="0.25">
      <c r="A168" s="26"/>
      <c r="B168" s="21"/>
      <c r="C168" s="21"/>
      <c r="D168" s="21"/>
      <c r="E168" s="21"/>
      <c r="F168" s="22"/>
      <c r="G168" s="22"/>
      <c r="H168" s="22"/>
      <c r="I168" s="18" t="s">
        <v>34</v>
      </c>
      <c r="J168" s="9">
        <f t="shared" si="99"/>
        <v>0</v>
      </c>
      <c r="K168" s="9">
        <v>0</v>
      </c>
      <c r="L168" s="9">
        <v>0</v>
      </c>
      <c r="M168" s="9">
        <v>0</v>
      </c>
      <c r="N168" s="9">
        <v>0</v>
      </c>
      <c r="O168" s="9">
        <v>0</v>
      </c>
      <c r="P168" s="9">
        <v>0</v>
      </c>
      <c r="Q168" s="9">
        <v>0</v>
      </c>
      <c r="R168" s="9">
        <v>0</v>
      </c>
      <c r="S168" s="21"/>
      <c r="T168" s="21"/>
      <c r="U168" s="21"/>
      <c r="V168" s="21"/>
      <c r="W168" s="26"/>
      <c r="X168" s="21"/>
      <c r="Y168" s="21"/>
      <c r="Z168" s="21"/>
      <c r="AA168" s="21"/>
      <c r="AB168" s="21"/>
      <c r="AC168" s="21"/>
    </row>
    <row r="169" spans="1:29" ht="49.9" customHeight="1" x14ac:dyDescent="0.25">
      <c r="A169" s="26"/>
      <c r="B169" s="21"/>
      <c r="C169" s="21"/>
      <c r="D169" s="21"/>
      <c r="E169" s="21"/>
      <c r="F169" s="22"/>
      <c r="G169" s="22"/>
      <c r="H169" s="22"/>
      <c r="I169" s="18" t="s">
        <v>35</v>
      </c>
      <c r="J169" s="9">
        <f t="shared" si="99"/>
        <v>85334</v>
      </c>
      <c r="K169" s="9">
        <v>20500</v>
      </c>
      <c r="L169" s="9">
        <v>10834</v>
      </c>
      <c r="M169" s="9">
        <v>20000</v>
      </c>
      <c r="N169" s="9">
        <v>14000</v>
      </c>
      <c r="O169" s="9">
        <v>20000</v>
      </c>
      <c r="P169" s="9">
        <v>0</v>
      </c>
      <c r="Q169" s="9">
        <v>0</v>
      </c>
      <c r="R169" s="9">
        <v>0</v>
      </c>
      <c r="S169" s="21"/>
      <c r="T169" s="21"/>
      <c r="U169" s="21"/>
      <c r="V169" s="21"/>
      <c r="W169" s="26"/>
      <c r="X169" s="21"/>
      <c r="Y169" s="21"/>
      <c r="Z169" s="21"/>
      <c r="AA169" s="21"/>
      <c r="AB169" s="21"/>
      <c r="AC169" s="21"/>
    </row>
    <row r="170" spans="1:29" ht="23.45" customHeight="1" x14ac:dyDescent="0.25">
      <c r="A170" s="26" t="s">
        <v>132</v>
      </c>
      <c r="B170" s="21" t="s">
        <v>133</v>
      </c>
      <c r="C170" s="21">
        <v>2020</v>
      </c>
      <c r="D170" s="21">
        <v>2025</v>
      </c>
      <c r="E170" s="21" t="s">
        <v>30</v>
      </c>
      <c r="F170" s="22" t="s">
        <v>38</v>
      </c>
      <c r="G170" s="22" t="s">
        <v>49</v>
      </c>
      <c r="H170" s="22" t="s">
        <v>31</v>
      </c>
      <c r="I170" s="18" t="s">
        <v>32</v>
      </c>
      <c r="J170" s="9">
        <f t="shared" si="99"/>
        <v>1552966.8599999999</v>
      </c>
      <c r="K170" s="9">
        <f>K171+K172+K173</f>
        <v>92000</v>
      </c>
      <c r="L170" s="9">
        <f t="shared" ref="L170:R170" si="110">L171+L172+L173</f>
        <v>223485</v>
      </c>
      <c r="M170" s="9">
        <f t="shared" si="110"/>
        <v>238010</v>
      </c>
      <c r="N170" s="9">
        <f t="shared" si="110"/>
        <v>247671.86</v>
      </c>
      <c r="O170" s="9">
        <f t="shared" si="110"/>
        <v>250600</v>
      </c>
      <c r="P170" s="9">
        <f t="shared" ref="P170:Q170" si="111">P171+P172+P173</f>
        <v>250600</v>
      </c>
      <c r="Q170" s="9">
        <f t="shared" si="111"/>
        <v>250600</v>
      </c>
      <c r="R170" s="9">
        <f t="shared" si="110"/>
        <v>0</v>
      </c>
      <c r="S170" s="21" t="s">
        <v>134</v>
      </c>
      <c r="T170" s="21" t="s">
        <v>41</v>
      </c>
      <c r="U170" s="21" t="s">
        <v>31</v>
      </c>
      <c r="V170" s="21">
        <v>99.5</v>
      </c>
      <c r="W170" s="21">
        <v>99.5</v>
      </c>
      <c r="X170" s="21">
        <v>99.5</v>
      </c>
      <c r="Y170" s="21">
        <v>99.5</v>
      </c>
      <c r="Z170" s="21">
        <v>99.5</v>
      </c>
      <c r="AA170" s="21">
        <v>99.5</v>
      </c>
      <c r="AB170" s="21">
        <v>99.5</v>
      </c>
      <c r="AC170" s="21">
        <v>99.5</v>
      </c>
    </row>
    <row r="171" spans="1:29" ht="37.9" customHeight="1" x14ac:dyDescent="0.25">
      <c r="A171" s="26"/>
      <c r="B171" s="21"/>
      <c r="C171" s="21"/>
      <c r="D171" s="21"/>
      <c r="E171" s="21"/>
      <c r="F171" s="22"/>
      <c r="G171" s="22"/>
      <c r="H171" s="22"/>
      <c r="I171" s="18" t="s">
        <v>33</v>
      </c>
      <c r="J171" s="9">
        <f t="shared" si="99"/>
        <v>0</v>
      </c>
      <c r="K171" s="9">
        <v>0</v>
      </c>
      <c r="L171" s="9">
        <v>0</v>
      </c>
      <c r="M171" s="9">
        <v>0</v>
      </c>
      <c r="N171" s="9">
        <v>0</v>
      </c>
      <c r="O171" s="9">
        <v>0</v>
      </c>
      <c r="P171" s="9">
        <v>0</v>
      </c>
      <c r="Q171" s="9">
        <v>0</v>
      </c>
      <c r="R171" s="9">
        <v>0</v>
      </c>
      <c r="S171" s="21"/>
      <c r="T171" s="21"/>
      <c r="U171" s="21"/>
      <c r="V171" s="21"/>
      <c r="W171" s="21"/>
      <c r="X171" s="21"/>
      <c r="Y171" s="21"/>
      <c r="Z171" s="21"/>
      <c r="AA171" s="21"/>
      <c r="AB171" s="21"/>
      <c r="AC171" s="21"/>
    </row>
    <row r="172" spans="1:29" ht="36" customHeight="1" x14ac:dyDescent="0.25">
      <c r="A172" s="26"/>
      <c r="B172" s="21"/>
      <c r="C172" s="21"/>
      <c r="D172" s="21"/>
      <c r="E172" s="21"/>
      <c r="F172" s="22"/>
      <c r="G172" s="22"/>
      <c r="H172" s="22"/>
      <c r="I172" s="18" t="s">
        <v>34</v>
      </c>
      <c r="J172" s="9">
        <f t="shared" si="99"/>
        <v>0</v>
      </c>
      <c r="K172" s="9">
        <v>0</v>
      </c>
      <c r="L172" s="9">
        <v>0</v>
      </c>
      <c r="M172" s="9">
        <v>0</v>
      </c>
      <c r="N172" s="9">
        <v>0</v>
      </c>
      <c r="O172" s="9">
        <v>0</v>
      </c>
      <c r="P172" s="9">
        <v>0</v>
      </c>
      <c r="Q172" s="9">
        <v>0</v>
      </c>
      <c r="R172" s="9">
        <v>0</v>
      </c>
      <c r="S172" s="21"/>
      <c r="T172" s="21"/>
      <c r="U172" s="21"/>
      <c r="V172" s="21"/>
      <c r="W172" s="21"/>
      <c r="X172" s="21"/>
      <c r="Y172" s="21"/>
      <c r="Z172" s="21"/>
      <c r="AA172" s="21"/>
      <c r="AB172" s="21"/>
      <c r="AC172" s="21"/>
    </row>
    <row r="173" spans="1:29" ht="55.15" customHeight="1" x14ac:dyDescent="0.25">
      <c r="A173" s="26"/>
      <c r="B173" s="21"/>
      <c r="C173" s="21"/>
      <c r="D173" s="21"/>
      <c r="E173" s="21"/>
      <c r="F173" s="22"/>
      <c r="G173" s="22"/>
      <c r="H173" s="22"/>
      <c r="I173" s="18" t="s">
        <v>35</v>
      </c>
      <c r="J173" s="9">
        <f t="shared" si="99"/>
        <v>1552966.8599999999</v>
      </c>
      <c r="K173" s="9">
        <v>92000</v>
      </c>
      <c r="L173" s="9">
        <v>223485</v>
      </c>
      <c r="M173" s="13">
        <v>238010</v>
      </c>
      <c r="N173" s="13">
        <v>247671.86</v>
      </c>
      <c r="O173" s="13">
        <v>250600</v>
      </c>
      <c r="P173" s="13">
        <v>250600</v>
      </c>
      <c r="Q173" s="15">
        <v>250600</v>
      </c>
      <c r="R173" s="15">
        <v>0</v>
      </c>
      <c r="S173" s="21"/>
      <c r="T173" s="21"/>
      <c r="U173" s="21"/>
      <c r="V173" s="21"/>
      <c r="W173" s="21"/>
      <c r="X173" s="21"/>
      <c r="Y173" s="21"/>
      <c r="Z173" s="21"/>
      <c r="AA173" s="21"/>
      <c r="AB173" s="21"/>
      <c r="AC173" s="21"/>
    </row>
    <row r="174" spans="1:29" ht="25.9" customHeight="1" x14ac:dyDescent="0.25">
      <c r="A174" s="26" t="s">
        <v>135</v>
      </c>
      <c r="B174" s="21" t="s">
        <v>136</v>
      </c>
      <c r="C174" s="21">
        <v>2020</v>
      </c>
      <c r="D174" s="21">
        <v>2025</v>
      </c>
      <c r="E174" s="21" t="s">
        <v>30</v>
      </c>
      <c r="F174" s="22" t="s">
        <v>38</v>
      </c>
      <c r="G174" s="22" t="s">
        <v>39</v>
      </c>
      <c r="H174" s="22" t="s">
        <v>31</v>
      </c>
      <c r="I174" s="18" t="s">
        <v>32</v>
      </c>
      <c r="J174" s="9">
        <f>SUM(K174:R174)</f>
        <v>70006</v>
      </c>
      <c r="K174" s="9">
        <f>K175+K176+K177</f>
        <v>0</v>
      </c>
      <c r="L174" s="9">
        <f t="shared" ref="L174:R174" si="112">L175+L176+L177</f>
        <v>0</v>
      </c>
      <c r="M174" s="9">
        <f t="shared" si="112"/>
        <v>13931</v>
      </c>
      <c r="N174" s="9">
        <f t="shared" si="112"/>
        <v>56075</v>
      </c>
      <c r="O174" s="9">
        <f t="shared" si="112"/>
        <v>0</v>
      </c>
      <c r="P174" s="9">
        <f t="shared" ref="P174:Q174" si="113">P175+P176+P177</f>
        <v>0</v>
      </c>
      <c r="Q174" s="9">
        <f t="shared" si="113"/>
        <v>0</v>
      </c>
      <c r="R174" s="9">
        <f t="shared" si="112"/>
        <v>0</v>
      </c>
      <c r="S174" s="21" t="s">
        <v>137</v>
      </c>
      <c r="T174" s="21" t="s">
        <v>41</v>
      </c>
      <c r="U174" s="21">
        <v>100</v>
      </c>
      <c r="V174" s="21">
        <v>100</v>
      </c>
      <c r="W174" s="21">
        <v>100</v>
      </c>
      <c r="X174" s="21">
        <v>100</v>
      </c>
      <c r="Y174" s="21">
        <v>100</v>
      </c>
      <c r="Z174" s="21">
        <v>100</v>
      </c>
      <c r="AA174" s="21">
        <v>100</v>
      </c>
      <c r="AB174" s="21">
        <v>100</v>
      </c>
      <c r="AC174" s="21">
        <v>100</v>
      </c>
    </row>
    <row r="175" spans="1:29" ht="35.450000000000003" customHeight="1" x14ac:dyDescent="0.25">
      <c r="A175" s="26"/>
      <c r="B175" s="21"/>
      <c r="C175" s="21"/>
      <c r="D175" s="21"/>
      <c r="E175" s="21"/>
      <c r="F175" s="22"/>
      <c r="G175" s="22"/>
      <c r="H175" s="22"/>
      <c r="I175" s="18" t="s">
        <v>33</v>
      </c>
      <c r="J175" s="9">
        <f>SUM(K175:R175)</f>
        <v>0</v>
      </c>
      <c r="K175" s="9">
        <v>0</v>
      </c>
      <c r="L175" s="9">
        <v>0</v>
      </c>
      <c r="M175" s="9">
        <v>0</v>
      </c>
      <c r="N175" s="9">
        <v>0</v>
      </c>
      <c r="O175" s="9">
        <v>0</v>
      </c>
      <c r="P175" s="9">
        <v>0</v>
      </c>
      <c r="Q175" s="9">
        <v>0</v>
      </c>
      <c r="R175" s="9">
        <v>0</v>
      </c>
      <c r="S175" s="21"/>
      <c r="T175" s="21"/>
      <c r="U175" s="21"/>
      <c r="V175" s="21"/>
      <c r="W175" s="21"/>
      <c r="X175" s="21"/>
      <c r="Y175" s="21"/>
      <c r="Z175" s="21"/>
      <c r="AA175" s="21"/>
      <c r="AB175" s="21"/>
      <c r="AC175" s="21"/>
    </row>
    <row r="176" spans="1:29" ht="32.450000000000003" customHeight="1" x14ac:dyDescent="0.25">
      <c r="A176" s="26"/>
      <c r="B176" s="21"/>
      <c r="C176" s="21"/>
      <c r="D176" s="21"/>
      <c r="E176" s="21"/>
      <c r="F176" s="22"/>
      <c r="G176" s="22"/>
      <c r="H176" s="22"/>
      <c r="I176" s="18" t="s">
        <v>34</v>
      </c>
      <c r="J176" s="9">
        <f>SUM(K176:R176)</f>
        <v>0</v>
      </c>
      <c r="K176" s="9">
        <v>0</v>
      </c>
      <c r="L176" s="9">
        <v>0</v>
      </c>
      <c r="M176" s="9">
        <v>0</v>
      </c>
      <c r="N176" s="9">
        <v>0</v>
      </c>
      <c r="O176" s="9">
        <v>0</v>
      </c>
      <c r="P176" s="9">
        <v>0</v>
      </c>
      <c r="Q176" s="9">
        <v>0</v>
      </c>
      <c r="R176" s="9">
        <v>0</v>
      </c>
      <c r="S176" s="21"/>
      <c r="T176" s="21"/>
      <c r="U176" s="21"/>
      <c r="V176" s="21"/>
      <c r="W176" s="21"/>
      <c r="X176" s="21"/>
      <c r="Y176" s="21"/>
      <c r="Z176" s="21"/>
      <c r="AA176" s="21"/>
      <c r="AB176" s="21"/>
      <c r="AC176" s="21"/>
    </row>
    <row r="177" spans="1:29" ht="46.9" customHeight="1" x14ac:dyDescent="0.25">
      <c r="A177" s="26"/>
      <c r="B177" s="21"/>
      <c r="C177" s="21"/>
      <c r="D177" s="21"/>
      <c r="E177" s="21"/>
      <c r="F177" s="22"/>
      <c r="G177" s="22"/>
      <c r="H177" s="22"/>
      <c r="I177" s="18" t="s">
        <v>35</v>
      </c>
      <c r="J177" s="9">
        <f>SUM(K177:R177)</f>
        <v>70006</v>
      </c>
      <c r="K177" s="9">
        <v>0</v>
      </c>
      <c r="L177" s="9">
        <v>0</v>
      </c>
      <c r="M177" s="9">
        <v>13931</v>
      </c>
      <c r="N177" s="9">
        <v>56075</v>
      </c>
      <c r="O177" s="9">
        <v>0</v>
      </c>
      <c r="P177" s="9">
        <v>0</v>
      </c>
      <c r="Q177" s="9">
        <v>0</v>
      </c>
      <c r="R177" s="9">
        <v>0</v>
      </c>
      <c r="S177" s="21"/>
      <c r="T177" s="21"/>
      <c r="U177" s="21"/>
      <c r="V177" s="21"/>
      <c r="W177" s="21"/>
      <c r="X177" s="21"/>
      <c r="Y177" s="21"/>
      <c r="Z177" s="21"/>
      <c r="AA177" s="21"/>
      <c r="AB177" s="21"/>
      <c r="AC177" s="21"/>
    </row>
    <row r="178" spans="1:29" ht="24.6" customHeight="1" x14ac:dyDescent="0.25">
      <c r="A178" s="36" t="s">
        <v>138</v>
      </c>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row>
    <row r="179" spans="1:29" x14ac:dyDescent="0.25">
      <c r="A179" s="26" t="s">
        <v>139</v>
      </c>
      <c r="B179" s="21" t="s">
        <v>140</v>
      </c>
      <c r="C179" s="21">
        <v>2020</v>
      </c>
      <c r="D179" s="21">
        <v>2025</v>
      </c>
      <c r="E179" s="21" t="s">
        <v>30</v>
      </c>
      <c r="F179" s="22" t="s">
        <v>38</v>
      </c>
      <c r="G179" s="22" t="s">
        <v>49</v>
      </c>
      <c r="H179" s="22" t="s">
        <v>141</v>
      </c>
      <c r="I179" s="18" t="s">
        <v>32</v>
      </c>
      <c r="J179" s="9">
        <f>SUM(K179:R179)</f>
        <v>27606691.239999995</v>
      </c>
      <c r="K179" s="9">
        <f>K180+K181+K182</f>
        <v>4814860.13</v>
      </c>
      <c r="L179" s="9">
        <f t="shared" ref="L179:R179" si="114">L180+L181+L182</f>
        <v>3682038</v>
      </c>
      <c r="M179" s="9">
        <f t="shared" si="114"/>
        <v>2061856</v>
      </c>
      <c r="N179" s="9">
        <f t="shared" si="114"/>
        <v>9828478.3499999996</v>
      </c>
      <c r="O179" s="9">
        <f t="shared" si="114"/>
        <v>7219458.7599999998</v>
      </c>
      <c r="P179" s="9">
        <f t="shared" ref="P179:Q179" si="115">P180+P181+P182</f>
        <v>0</v>
      </c>
      <c r="Q179" s="9">
        <f t="shared" si="115"/>
        <v>0</v>
      </c>
      <c r="R179" s="9">
        <f t="shared" si="114"/>
        <v>0</v>
      </c>
      <c r="S179" s="21" t="s">
        <v>31</v>
      </c>
      <c r="T179" s="21" t="s">
        <v>31</v>
      </c>
      <c r="U179" s="21" t="s">
        <v>31</v>
      </c>
      <c r="V179" s="21" t="s">
        <v>31</v>
      </c>
      <c r="W179" s="21" t="s">
        <v>31</v>
      </c>
      <c r="X179" s="21" t="s">
        <v>31</v>
      </c>
      <c r="Y179" s="21" t="s">
        <v>31</v>
      </c>
      <c r="Z179" s="21" t="s">
        <v>31</v>
      </c>
      <c r="AA179" s="21" t="s">
        <v>31</v>
      </c>
      <c r="AB179" s="21" t="s">
        <v>31</v>
      </c>
      <c r="AC179" s="21" t="s">
        <v>31</v>
      </c>
    </row>
    <row r="180" spans="1:29" ht="34.15" customHeight="1" x14ac:dyDescent="0.25">
      <c r="A180" s="26"/>
      <c r="B180" s="21"/>
      <c r="C180" s="21"/>
      <c r="D180" s="21"/>
      <c r="E180" s="21"/>
      <c r="F180" s="22"/>
      <c r="G180" s="22"/>
      <c r="H180" s="22"/>
      <c r="I180" s="18" t="s">
        <v>33</v>
      </c>
      <c r="J180" s="9">
        <f>SUM(K180:R180)</f>
        <v>917916.67</v>
      </c>
      <c r="K180" s="9">
        <f>K184+K188+K192+K196+K200</f>
        <v>917916.67</v>
      </c>
      <c r="L180" s="9">
        <f t="shared" ref="L180:R180" si="116">L184+L188+L192+L196+L200</f>
        <v>0</v>
      </c>
      <c r="M180" s="9">
        <f t="shared" si="116"/>
        <v>0</v>
      </c>
      <c r="N180" s="9">
        <f t="shared" si="116"/>
        <v>0</v>
      </c>
      <c r="O180" s="9">
        <f t="shared" si="116"/>
        <v>0</v>
      </c>
      <c r="P180" s="9">
        <f t="shared" ref="P180:Q180" si="117">P184+P188+P192+P196+P200</f>
        <v>0</v>
      </c>
      <c r="Q180" s="9">
        <f t="shared" si="117"/>
        <v>0</v>
      </c>
      <c r="R180" s="9">
        <f t="shared" si="116"/>
        <v>0</v>
      </c>
      <c r="S180" s="21"/>
      <c r="T180" s="21"/>
      <c r="U180" s="21"/>
      <c r="V180" s="21"/>
      <c r="W180" s="21"/>
      <c r="X180" s="21"/>
      <c r="Y180" s="21"/>
      <c r="Z180" s="21"/>
      <c r="AA180" s="21"/>
      <c r="AB180" s="21"/>
      <c r="AC180" s="21"/>
    </row>
    <row r="181" spans="1:29" ht="33.6" customHeight="1" x14ac:dyDescent="0.25">
      <c r="A181" s="26"/>
      <c r="B181" s="21"/>
      <c r="C181" s="21"/>
      <c r="D181" s="21"/>
      <c r="E181" s="21"/>
      <c r="F181" s="22"/>
      <c r="G181" s="22"/>
      <c r="H181" s="22"/>
      <c r="I181" s="18" t="s">
        <v>34</v>
      </c>
      <c r="J181" s="9">
        <f t="shared" ref="J181:J241" si="118">SUM(K181:R181)</f>
        <v>25857601.039999999</v>
      </c>
      <c r="K181" s="9">
        <f t="shared" ref="K181:R182" si="119">K185+K189+K193+K197+K201</f>
        <v>3749525.04</v>
      </c>
      <c r="L181" s="9">
        <f t="shared" si="119"/>
        <v>3571577</v>
      </c>
      <c r="M181" s="9">
        <f t="shared" si="119"/>
        <v>2000000</v>
      </c>
      <c r="N181" s="9">
        <f t="shared" si="119"/>
        <v>9533624</v>
      </c>
      <c r="O181" s="9">
        <f t="shared" si="119"/>
        <v>7002875</v>
      </c>
      <c r="P181" s="9">
        <f t="shared" ref="P181:Q181" si="120">P185+P189+P193+P197+P201</f>
        <v>0</v>
      </c>
      <c r="Q181" s="9">
        <f t="shared" si="120"/>
        <v>0</v>
      </c>
      <c r="R181" s="9">
        <f t="shared" si="119"/>
        <v>0</v>
      </c>
      <c r="S181" s="21"/>
      <c r="T181" s="21"/>
      <c r="U181" s="21"/>
      <c r="V181" s="21"/>
      <c r="W181" s="21"/>
      <c r="X181" s="21"/>
      <c r="Y181" s="21"/>
      <c r="Z181" s="21"/>
      <c r="AA181" s="21"/>
      <c r="AB181" s="21"/>
      <c r="AC181" s="21"/>
    </row>
    <row r="182" spans="1:29" ht="38.450000000000003" customHeight="1" x14ac:dyDescent="0.25">
      <c r="A182" s="26"/>
      <c r="B182" s="21"/>
      <c r="C182" s="21"/>
      <c r="D182" s="21"/>
      <c r="E182" s="21"/>
      <c r="F182" s="22"/>
      <c r="G182" s="22"/>
      <c r="H182" s="22"/>
      <c r="I182" s="18" t="s">
        <v>35</v>
      </c>
      <c r="J182" s="9">
        <f t="shared" si="118"/>
        <v>831173.53</v>
      </c>
      <c r="K182" s="9">
        <f t="shared" si="119"/>
        <v>147418.42000000001</v>
      </c>
      <c r="L182" s="9">
        <f t="shared" si="119"/>
        <v>110461</v>
      </c>
      <c r="M182" s="9">
        <f t="shared" si="119"/>
        <v>61856</v>
      </c>
      <c r="N182" s="9">
        <f t="shared" si="119"/>
        <v>294854.34999999998</v>
      </c>
      <c r="O182" s="9">
        <f t="shared" si="119"/>
        <v>216583.76</v>
      </c>
      <c r="P182" s="9">
        <f t="shared" ref="P182:Q182" si="121">P186+P190+P194+P198+P202</f>
        <v>0</v>
      </c>
      <c r="Q182" s="9">
        <f t="shared" si="121"/>
        <v>0</v>
      </c>
      <c r="R182" s="9">
        <f t="shared" si="119"/>
        <v>0</v>
      </c>
      <c r="S182" s="21"/>
      <c r="T182" s="21"/>
      <c r="U182" s="21"/>
      <c r="V182" s="21"/>
      <c r="W182" s="21"/>
      <c r="X182" s="21"/>
      <c r="Y182" s="21"/>
      <c r="Z182" s="21"/>
      <c r="AA182" s="21"/>
      <c r="AB182" s="21"/>
      <c r="AC182" s="21"/>
    </row>
    <row r="183" spans="1:29" ht="30" customHeight="1" x14ac:dyDescent="0.25">
      <c r="A183" s="26" t="s">
        <v>142</v>
      </c>
      <c r="B183" s="21" t="s">
        <v>143</v>
      </c>
      <c r="C183" s="21">
        <v>2020</v>
      </c>
      <c r="D183" s="21">
        <v>2025</v>
      </c>
      <c r="E183" s="21" t="s">
        <v>30</v>
      </c>
      <c r="F183" s="22" t="s">
        <v>38</v>
      </c>
      <c r="G183" s="22" t="s">
        <v>49</v>
      </c>
      <c r="H183" s="22" t="s">
        <v>141</v>
      </c>
      <c r="I183" s="14" t="s">
        <v>32</v>
      </c>
      <c r="J183" s="9">
        <f t="shared" si="118"/>
        <v>965618.21000000008</v>
      </c>
      <c r="K183" s="9">
        <f>K184+K185+K186</f>
        <v>965618.21000000008</v>
      </c>
      <c r="L183" s="9">
        <f t="shared" ref="L183:R183" si="122">L184+L185+L186</f>
        <v>0</v>
      </c>
      <c r="M183" s="9">
        <f t="shared" si="122"/>
        <v>0</v>
      </c>
      <c r="N183" s="9">
        <f t="shared" si="122"/>
        <v>0</v>
      </c>
      <c r="O183" s="9">
        <f t="shared" si="122"/>
        <v>0</v>
      </c>
      <c r="P183" s="9">
        <f t="shared" ref="P183:Q183" si="123">P184+P185+P186</f>
        <v>0</v>
      </c>
      <c r="Q183" s="9">
        <f t="shared" si="123"/>
        <v>0</v>
      </c>
      <c r="R183" s="9">
        <f t="shared" si="122"/>
        <v>0</v>
      </c>
      <c r="S183" s="21" t="s">
        <v>144</v>
      </c>
      <c r="T183" s="21" t="s">
        <v>87</v>
      </c>
      <c r="U183" s="26">
        <v>1</v>
      </c>
      <c r="V183" s="26">
        <v>1</v>
      </c>
      <c r="W183" s="26">
        <v>0</v>
      </c>
      <c r="X183" s="26">
        <v>0</v>
      </c>
      <c r="Y183" s="21">
        <v>0</v>
      </c>
      <c r="Z183" s="21">
        <v>0</v>
      </c>
      <c r="AA183" s="21">
        <v>0</v>
      </c>
      <c r="AB183" s="21">
        <v>0</v>
      </c>
      <c r="AC183" s="21">
        <v>0</v>
      </c>
    </row>
    <row r="184" spans="1:29" ht="39" customHeight="1" x14ac:dyDescent="0.25">
      <c r="A184" s="26"/>
      <c r="B184" s="21"/>
      <c r="C184" s="21"/>
      <c r="D184" s="21"/>
      <c r="E184" s="21"/>
      <c r="F184" s="22"/>
      <c r="G184" s="22"/>
      <c r="H184" s="22"/>
      <c r="I184" s="14" t="s">
        <v>33</v>
      </c>
      <c r="J184" s="9">
        <f t="shared" si="118"/>
        <v>917916.67</v>
      </c>
      <c r="K184" s="9">
        <v>917916.67</v>
      </c>
      <c r="L184" s="9">
        <v>0</v>
      </c>
      <c r="M184" s="9">
        <v>0</v>
      </c>
      <c r="N184" s="9">
        <v>0</v>
      </c>
      <c r="O184" s="9">
        <v>0</v>
      </c>
      <c r="P184" s="9">
        <v>0</v>
      </c>
      <c r="Q184" s="9">
        <v>0</v>
      </c>
      <c r="R184" s="9">
        <v>0</v>
      </c>
      <c r="S184" s="21"/>
      <c r="T184" s="21"/>
      <c r="U184" s="26"/>
      <c r="V184" s="26"/>
      <c r="W184" s="26"/>
      <c r="X184" s="26"/>
      <c r="Y184" s="21"/>
      <c r="Z184" s="21"/>
      <c r="AA184" s="21"/>
      <c r="AB184" s="21"/>
      <c r="AC184" s="21"/>
    </row>
    <row r="185" spans="1:29" ht="36" customHeight="1" x14ac:dyDescent="0.25">
      <c r="A185" s="26"/>
      <c r="B185" s="21"/>
      <c r="C185" s="21"/>
      <c r="D185" s="21"/>
      <c r="E185" s="21"/>
      <c r="F185" s="22"/>
      <c r="G185" s="22"/>
      <c r="H185" s="22"/>
      <c r="I185" s="14" t="s">
        <v>34</v>
      </c>
      <c r="J185" s="9">
        <f t="shared" si="118"/>
        <v>18732.990000000002</v>
      </c>
      <c r="K185" s="9">
        <v>18732.990000000002</v>
      </c>
      <c r="L185" s="9">
        <v>0</v>
      </c>
      <c r="M185" s="9">
        <v>0</v>
      </c>
      <c r="N185" s="9">
        <v>0</v>
      </c>
      <c r="O185" s="9">
        <v>0</v>
      </c>
      <c r="P185" s="9">
        <v>0</v>
      </c>
      <c r="Q185" s="9">
        <v>0</v>
      </c>
      <c r="R185" s="9">
        <v>0</v>
      </c>
      <c r="S185" s="21"/>
      <c r="T185" s="21"/>
      <c r="U185" s="26"/>
      <c r="V185" s="26"/>
      <c r="W185" s="26"/>
      <c r="X185" s="26"/>
      <c r="Y185" s="21"/>
      <c r="Z185" s="21"/>
      <c r="AA185" s="21"/>
      <c r="AB185" s="21"/>
      <c r="AC185" s="21"/>
    </row>
    <row r="186" spans="1:29" ht="39" customHeight="1" x14ac:dyDescent="0.25">
      <c r="A186" s="26"/>
      <c r="B186" s="21"/>
      <c r="C186" s="21"/>
      <c r="D186" s="21"/>
      <c r="E186" s="21"/>
      <c r="F186" s="22"/>
      <c r="G186" s="22"/>
      <c r="H186" s="22"/>
      <c r="I186" s="14" t="s">
        <v>35</v>
      </c>
      <c r="J186" s="9">
        <f t="shared" si="118"/>
        <v>28968.55</v>
      </c>
      <c r="K186" s="9">
        <v>28968.55</v>
      </c>
      <c r="L186" s="9">
        <v>0</v>
      </c>
      <c r="M186" s="9">
        <v>0</v>
      </c>
      <c r="N186" s="9">
        <v>0</v>
      </c>
      <c r="O186" s="9">
        <v>0</v>
      </c>
      <c r="P186" s="9">
        <v>0</v>
      </c>
      <c r="Q186" s="9">
        <v>0</v>
      </c>
      <c r="R186" s="9">
        <v>0</v>
      </c>
      <c r="S186" s="21"/>
      <c r="T186" s="21"/>
      <c r="U186" s="26"/>
      <c r="V186" s="26"/>
      <c r="W186" s="26"/>
      <c r="X186" s="26"/>
      <c r="Y186" s="21"/>
      <c r="Z186" s="21"/>
      <c r="AA186" s="21"/>
      <c r="AB186" s="21"/>
      <c r="AC186" s="21"/>
    </row>
    <row r="187" spans="1:29" ht="27.6" customHeight="1" x14ac:dyDescent="0.25">
      <c r="A187" s="26" t="s">
        <v>145</v>
      </c>
      <c r="B187" s="21" t="s">
        <v>146</v>
      </c>
      <c r="C187" s="21">
        <v>2020</v>
      </c>
      <c r="D187" s="21">
        <v>2025</v>
      </c>
      <c r="E187" s="21" t="s">
        <v>30</v>
      </c>
      <c r="F187" s="22" t="s">
        <v>38</v>
      </c>
      <c r="G187" s="22" t="s">
        <v>49</v>
      </c>
      <c r="H187" s="22" t="s">
        <v>141</v>
      </c>
      <c r="I187" s="14" t="s">
        <v>32</v>
      </c>
      <c r="J187" s="9">
        <f t="shared" si="118"/>
        <v>6446054.0999999996</v>
      </c>
      <c r="K187" s="9">
        <f>K188+K189+K190</f>
        <v>2764016.1</v>
      </c>
      <c r="L187" s="9">
        <f>L188+L189+L190</f>
        <v>3682038</v>
      </c>
      <c r="M187" s="9">
        <v>0</v>
      </c>
      <c r="N187" s="9">
        <v>0</v>
      </c>
      <c r="O187" s="9">
        <v>0</v>
      </c>
      <c r="P187" s="9">
        <v>0</v>
      </c>
      <c r="Q187" s="9">
        <v>0</v>
      </c>
      <c r="R187" s="9">
        <v>0</v>
      </c>
      <c r="S187" s="21" t="s">
        <v>147</v>
      </c>
      <c r="T187" s="21" t="s">
        <v>148</v>
      </c>
      <c r="U187" s="26">
        <v>1485</v>
      </c>
      <c r="V187" s="26">
        <v>671</v>
      </c>
      <c r="W187" s="26">
        <v>1485</v>
      </c>
      <c r="X187" s="26">
        <v>0</v>
      </c>
      <c r="Y187" s="26">
        <v>0</v>
      </c>
      <c r="Z187" s="26">
        <v>0</v>
      </c>
      <c r="AA187" s="26">
        <v>0</v>
      </c>
      <c r="AB187" s="26">
        <v>0</v>
      </c>
      <c r="AC187" s="26">
        <v>0</v>
      </c>
    </row>
    <row r="188" spans="1:29" ht="35.450000000000003" customHeight="1" x14ac:dyDescent="0.25">
      <c r="A188" s="26"/>
      <c r="B188" s="21"/>
      <c r="C188" s="21"/>
      <c r="D188" s="21"/>
      <c r="E188" s="21"/>
      <c r="F188" s="22"/>
      <c r="G188" s="22"/>
      <c r="H188" s="22"/>
      <c r="I188" s="14" t="s">
        <v>33</v>
      </c>
      <c r="J188" s="9">
        <f t="shared" si="118"/>
        <v>0</v>
      </c>
      <c r="K188" s="9">
        <v>0</v>
      </c>
      <c r="L188" s="9">
        <v>0</v>
      </c>
      <c r="M188" s="9">
        <v>0</v>
      </c>
      <c r="N188" s="9">
        <v>0</v>
      </c>
      <c r="O188" s="9">
        <v>0</v>
      </c>
      <c r="P188" s="9">
        <v>0</v>
      </c>
      <c r="Q188" s="9">
        <v>0</v>
      </c>
      <c r="R188" s="9">
        <v>0</v>
      </c>
      <c r="S188" s="21"/>
      <c r="T188" s="21"/>
      <c r="U188" s="26"/>
      <c r="V188" s="26"/>
      <c r="W188" s="26"/>
      <c r="X188" s="26"/>
      <c r="Y188" s="26"/>
      <c r="Z188" s="26"/>
      <c r="AA188" s="26"/>
      <c r="AB188" s="26"/>
      <c r="AC188" s="26"/>
    </row>
    <row r="189" spans="1:29" ht="39.6" customHeight="1" x14ac:dyDescent="0.25">
      <c r="A189" s="26"/>
      <c r="B189" s="21"/>
      <c r="C189" s="21"/>
      <c r="D189" s="21"/>
      <c r="E189" s="21"/>
      <c r="F189" s="22"/>
      <c r="G189" s="22"/>
      <c r="H189" s="22"/>
      <c r="I189" s="14" t="s">
        <v>34</v>
      </c>
      <c r="J189" s="9">
        <f t="shared" si="118"/>
        <v>6249700</v>
      </c>
      <c r="K189" s="9">
        <v>2678123</v>
      </c>
      <c r="L189" s="9">
        <v>3571577</v>
      </c>
      <c r="M189" s="9">
        <v>0</v>
      </c>
      <c r="N189" s="9">
        <v>0</v>
      </c>
      <c r="O189" s="9">
        <v>0</v>
      </c>
      <c r="P189" s="9">
        <v>0</v>
      </c>
      <c r="Q189" s="9">
        <v>0</v>
      </c>
      <c r="R189" s="9">
        <v>0</v>
      </c>
      <c r="S189" s="21"/>
      <c r="T189" s="21"/>
      <c r="U189" s="26"/>
      <c r="V189" s="26"/>
      <c r="W189" s="26"/>
      <c r="X189" s="26"/>
      <c r="Y189" s="26"/>
      <c r="Z189" s="26"/>
      <c r="AA189" s="26"/>
      <c r="AB189" s="26"/>
      <c r="AC189" s="26"/>
    </row>
    <row r="190" spans="1:29" ht="41.45" customHeight="1" x14ac:dyDescent="0.25">
      <c r="A190" s="26"/>
      <c r="B190" s="21"/>
      <c r="C190" s="21"/>
      <c r="D190" s="21"/>
      <c r="E190" s="21"/>
      <c r="F190" s="22"/>
      <c r="G190" s="22"/>
      <c r="H190" s="22"/>
      <c r="I190" s="14" t="s">
        <v>35</v>
      </c>
      <c r="J190" s="9">
        <f t="shared" si="118"/>
        <v>196354.1</v>
      </c>
      <c r="K190" s="9">
        <v>85893.1</v>
      </c>
      <c r="L190" s="9">
        <v>110461</v>
      </c>
      <c r="M190" s="9">
        <v>0</v>
      </c>
      <c r="N190" s="9">
        <v>0</v>
      </c>
      <c r="O190" s="9">
        <v>0</v>
      </c>
      <c r="P190" s="9">
        <v>0</v>
      </c>
      <c r="Q190" s="9">
        <v>0</v>
      </c>
      <c r="R190" s="9">
        <v>0</v>
      </c>
      <c r="S190" s="21"/>
      <c r="T190" s="21"/>
      <c r="U190" s="26"/>
      <c r="V190" s="26"/>
      <c r="W190" s="26"/>
      <c r="X190" s="26"/>
      <c r="Y190" s="26"/>
      <c r="Z190" s="26"/>
      <c r="AA190" s="26"/>
      <c r="AB190" s="26"/>
      <c r="AC190" s="26"/>
    </row>
    <row r="191" spans="1:29" ht="27" customHeight="1" x14ac:dyDescent="0.25">
      <c r="A191" s="34" t="s">
        <v>149</v>
      </c>
      <c r="B191" s="21" t="s">
        <v>150</v>
      </c>
      <c r="C191" s="21">
        <v>2020</v>
      </c>
      <c r="D191" s="21">
        <v>2025</v>
      </c>
      <c r="E191" s="21" t="s">
        <v>30</v>
      </c>
      <c r="F191" s="22" t="s">
        <v>38</v>
      </c>
      <c r="G191" s="22" t="s">
        <v>49</v>
      </c>
      <c r="H191" s="22" t="s">
        <v>141</v>
      </c>
      <c r="I191" s="14" t="s">
        <v>32</v>
      </c>
      <c r="J191" s="9">
        <f t="shared" ref="J191:J198" si="124">SUM(K191:R191)</f>
        <v>1085225.82</v>
      </c>
      <c r="K191" s="9">
        <f>K192+K193+K194</f>
        <v>1085225.82</v>
      </c>
      <c r="L191" s="9">
        <f t="shared" ref="L191:R191" si="125">L192+L193+L194</f>
        <v>0</v>
      </c>
      <c r="M191" s="9">
        <f t="shared" si="125"/>
        <v>0</v>
      </c>
      <c r="N191" s="9">
        <f t="shared" si="125"/>
        <v>0</v>
      </c>
      <c r="O191" s="9">
        <f t="shared" si="125"/>
        <v>0</v>
      </c>
      <c r="P191" s="9">
        <f t="shared" ref="P191:Q191" si="126">P192+P193+P194</f>
        <v>0</v>
      </c>
      <c r="Q191" s="9">
        <f t="shared" si="126"/>
        <v>0</v>
      </c>
      <c r="R191" s="9">
        <f t="shared" si="125"/>
        <v>0</v>
      </c>
      <c r="S191" s="21" t="s">
        <v>151</v>
      </c>
      <c r="T191" s="21" t="s">
        <v>41</v>
      </c>
      <c r="U191" s="21">
        <v>100</v>
      </c>
      <c r="V191" s="21">
        <v>100</v>
      </c>
      <c r="W191" s="21">
        <v>100</v>
      </c>
      <c r="X191" s="21">
        <v>100</v>
      </c>
      <c r="Y191" s="21">
        <v>100</v>
      </c>
      <c r="Z191" s="21">
        <v>100</v>
      </c>
      <c r="AA191" s="21">
        <v>100</v>
      </c>
      <c r="AB191" s="21">
        <v>100</v>
      </c>
      <c r="AC191" s="21">
        <v>100</v>
      </c>
    </row>
    <row r="192" spans="1:29" ht="40.15" customHeight="1" x14ac:dyDescent="0.25">
      <c r="A192" s="34"/>
      <c r="B192" s="21"/>
      <c r="C192" s="21"/>
      <c r="D192" s="21"/>
      <c r="E192" s="21"/>
      <c r="F192" s="22"/>
      <c r="G192" s="22"/>
      <c r="H192" s="22"/>
      <c r="I192" s="14" t="s">
        <v>33</v>
      </c>
      <c r="J192" s="9">
        <f t="shared" si="124"/>
        <v>0</v>
      </c>
      <c r="K192" s="9">
        <v>0</v>
      </c>
      <c r="L192" s="9">
        <v>0</v>
      </c>
      <c r="M192" s="9">
        <v>0</v>
      </c>
      <c r="N192" s="9">
        <v>0</v>
      </c>
      <c r="O192" s="9">
        <v>0</v>
      </c>
      <c r="P192" s="9">
        <v>0</v>
      </c>
      <c r="Q192" s="9">
        <v>0</v>
      </c>
      <c r="R192" s="9">
        <v>0</v>
      </c>
      <c r="S192" s="21"/>
      <c r="T192" s="21"/>
      <c r="U192" s="21"/>
      <c r="V192" s="21"/>
      <c r="W192" s="21"/>
      <c r="X192" s="21"/>
      <c r="Y192" s="21"/>
      <c r="Z192" s="21"/>
      <c r="AA192" s="21"/>
      <c r="AB192" s="21"/>
      <c r="AC192" s="21"/>
    </row>
    <row r="193" spans="1:29" ht="33.6" customHeight="1" x14ac:dyDescent="0.25">
      <c r="A193" s="34"/>
      <c r="B193" s="21"/>
      <c r="C193" s="21"/>
      <c r="D193" s="21"/>
      <c r="E193" s="21"/>
      <c r="F193" s="22"/>
      <c r="G193" s="22"/>
      <c r="H193" s="22"/>
      <c r="I193" s="14" t="s">
        <v>34</v>
      </c>
      <c r="J193" s="9">
        <f t="shared" si="124"/>
        <v>1052669.05</v>
      </c>
      <c r="K193" s="9">
        <v>1052669.05</v>
      </c>
      <c r="L193" s="9">
        <v>0</v>
      </c>
      <c r="M193" s="9">
        <v>0</v>
      </c>
      <c r="N193" s="9">
        <v>0</v>
      </c>
      <c r="O193" s="9">
        <v>0</v>
      </c>
      <c r="P193" s="9">
        <v>0</v>
      </c>
      <c r="Q193" s="9">
        <v>0</v>
      </c>
      <c r="R193" s="9">
        <v>0</v>
      </c>
      <c r="S193" s="21"/>
      <c r="T193" s="21"/>
      <c r="U193" s="21"/>
      <c r="V193" s="21"/>
      <c r="W193" s="21"/>
      <c r="X193" s="21"/>
      <c r="Y193" s="21"/>
      <c r="Z193" s="21"/>
      <c r="AA193" s="21"/>
      <c r="AB193" s="21"/>
      <c r="AC193" s="21"/>
    </row>
    <row r="194" spans="1:29" ht="129" customHeight="1" x14ac:dyDescent="0.25">
      <c r="A194" s="26"/>
      <c r="B194" s="21"/>
      <c r="C194" s="21"/>
      <c r="D194" s="21"/>
      <c r="E194" s="21"/>
      <c r="F194" s="22"/>
      <c r="G194" s="22"/>
      <c r="H194" s="22"/>
      <c r="I194" s="14" t="s">
        <v>35</v>
      </c>
      <c r="J194" s="9">
        <f t="shared" si="124"/>
        <v>32556.77</v>
      </c>
      <c r="K194" s="9">
        <v>32556.77</v>
      </c>
      <c r="L194" s="9">
        <v>0</v>
      </c>
      <c r="M194" s="9">
        <v>0</v>
      </c>
      <c r="N194" s="9">
        <v>0</v>
      </c>
      <c r="O194" s="9">
        <v>0</v>
      </c>
      <c r="P194" s="9">
        <v>0</v>
      </c>
      <c r="Q194" s="9">
        <v>0</v>
      </c>
      <c r="R194" s="9">
        <v>0</v>
      </c>
      <c r="S194" s="21"/>
      <c r="T194" s="21"/>
      <c r="U194" s="21"/>
      <c r="V194" s="21"/>
      <c r="W194" s="21"/>
      <c r="X194" s="21"/>
      <c r="Y194" s="21"/>
      <c r="Z194" s="21"/>
      <c r="AA194" s="21"/>
      <c r="AB194" s="21"/>
      <c r="AC194" s="21"/>
    </row>
    <row r="195" spans="1:29" ht="23.45" customHeight="1" x14ac:dyDescent="0.25">
      <c r="A195" s="34" t="s">
        <v>152</v>
      </c>
      <c r="B195" s="21" t="s">
        <v>153</v>
      </c>
      <c r="C195" s="21">
        <v>2020</v>
      </c>
      <c r="D195" s="21">
        <v>2025</v>
      </c>
      <c r="E195" s="21" t="s">
        <v>30</v>
      </c>
      <c r="F195" s="22" t="s">
        <v>38</v>
      </c>
      <c r="G195" s="22" t="s">
        <v>49</v>
      </c>
      <c r="H195" s="22" t="s">
        <v>141</v>
      </c>
      <c r="I195" s="14" t="s">
        <v>32</v>
      </c>
      <c r="J195" s="9">
        <f t="shared" si="124"/>
        <v>14986081.77</v>
      </c>
      <c r="K195" s="9">
        <f>K196+K197+K198</f>
        <v>0</v>
      </c>
      <c r="L195" s="9">
        <f t="shared" ref="L195:R195" si="127">L196+L197+L198</f>
        <v>0</v>
      </c>
      <c r="M195" s="9">
        <f t="shared" si="127"/>
        <v>2061856</v>
      </c>
      <c r="N195" s="9">
        <f t="shared" si="127"/>
        <v>5704767.0099999998</v>
      </c>
      <c r="O195" s="9">
        <f t="shared" si="127"/>
        <v>7219458.7599999998</v>
      </c>
      <c r="P195" s="9">
        <f t="shared" ref="P195:Q195" si="128">P196+P197+P198</f>
        <v>0</v>
      </c>
      <c r="Q195" s="9">
        <f t="shared" si="128"/>
        <v>0</v>
      </c>
      <c r="R195" s="9">
        <f t="shared" si="127"/>
        <v>0</v>
      </c>
      <c r="S195" s="21" t="s">
        <v>154</v>
      </c>
      <c r="T195" s="21" t="s">
        <v>87</v>
      </c>
      <c r="U195" s="21">
        <f>SUM(V195:AC198)</f>
        <v>9</v>
      </c>
      <c r="V195" s="21">
        <v>0</v>
      </c>
      <c r="W195" s="21">
        <v>0</v>
      </c>
      <c r="X195" s="21">
        <v>2</v>
      </c>
      <c r="Y195" s="21">
        <v>3</v>
      </c>
      <c r="Z195" s="21">
        <v>4</v>
      </c>
      <c r="AA195" s="21">
        <v>0</v>
      </c>
      <c r="AB195" s="21">
        <v>0</v>
      </c>
      <c r="AC195" s="21">
        <v>0</v>
      </c>
    </row>
    <row r="196" spans="1:29" ht="31.15" customHeight="1" x14ac:dyDescent="0.25">
      <c r="A196" s="34"/>
      <c r="B196" s="21"/>
      <c r="C196" s="21"/>
      <c r="D196" s="21"/>
      <c r="E196" s="21"/>
      <c r="F196" s="22"/>
      <c r="G196" s="22"/>
      <c r="H196" s="22"/>
      <c r="I196" s="14" t="s">
        <v>33</v>
      </c>
      <c r="J196" s="9">
        <f t="shared" si="124"/>
        <v>0</v>
      </c>
      <c r="K196" s="9">
        <v>0</v>
      </c>
      <c r="L196" s="9">
        <v>0</v>
      </c>
      <c r="M196" s="9">
        <v>0</v>
      </c>
      <c r="N196" s="9">
        <v>0</v>
      </c>
      <c r="O196" s="9">
        <v>0</v>
      </c>
      <c r="P196" s="9">
        <v>0</v>
      </c>
      <c r="Q196" s="9">
        <v>0</v>
      </c>
      <c r="R196" s="9">
        <v>0</v>
      </c>
      <c r="S196" s="21"/>
      <c r="T196" s="21"/>
      <c r="U196" s="21"/>
      <c r="V196" s="21"/>
      <c r="W196" s="21"/>
      <c r="X196" s="21"/>
      <c r="Y196" s="21"/>
      <c r="Z196" s="21"/>
      <c r="AA196" s="21"/>
      <c r="AB196" s="21"/>
      <c r="AC196" s="21"/>
    </row>
    <row r="197" spans="1:29" ht="37.15" customHeight="1" x14ac:dyDescent="0.25">
      <c r="A197" s="34"/>
      <c r="B197" s="21"/>
      <c r="C197" s="21"/>
      <c r="D197" s="21"/>
      <c r="E197" s="21"/>
      <c r="F197" s="22"/>
      <c r="G197" s="22"/>
      <c r="H197" s="22"/>
      <c r="I197" s="14" t="s">
        <v>34</v>
      </c>
      <c r="J197" s="9">
        <f t="shared" si="124"/>
        <v>14536499</v>
      </c>
      <c r="K197" s="9">
        <v>0</v>
      </c>
      <c r="L197" s="9">
        <v>0</v>
      </c>
      <c r="M197" s="9">
        <v>2000000</v>
      </c>
      <c r="N197" s="9">
        <v>5533624</v>
      </c>
      <c r="O197" s="9">
        <v>7002875</v>
      </c>
      <c r="P197" s="9">
        <v>0</v>
      </c>
      <c r="Q197" s="9">
        <v>0</v>
      </c>
      <c r="R197" s="9">
        <v>0</v>
      </c>
      <c r="S197" s="21"/>
      <c r="T197" s="21"/>
      <c r="U197" s="21"/>
      <c r="V197" s="21"/>
      <c r="W197" s="21"/>
      <c r="X197" s="21"/>
      <c r="Y197" s="21"/>
      <c r="Z197" s="21"/>
      <c r="AA197" s="21"/>
      <c r="AB197" s="21"/>
      <c r="AC197" s="21"/>
    </row>
    <row r="198" spans="1:29" ht="43.15" customHeight="1" x14ac:dyDescent="0.25">
      <c r="A198" s="26"/>
      <c r="B198" s="21"/>
      <c r="C198" s="21"/>
      <c r="D198" s="21"/>
      <c r="E198" s="21"/>
      <c r="F198" s="22"/>
      <c r="G198" s="22"/>
      <c r="H198" s="22"/>
      <c r="I198" s="14" t="s">
        <v>35</v>
      </c>
      <c r="J198" s="9">
        <f t="shared" si="124"/>
        <v>449582.77</v>
      </c>
      <c r="K198" s="9">
        <v>0</v>
      </c>
      <c r="L198" s="9">
        <v>0</v>
      </c>
      <c r="M198" s="9">
        <v>61856</v>
      </c>
      <c r="N198" s="9">
        <v>171143.01</v>
      </c>
      <c r="O198" s="9">
        <v>216583.76</v>
      </c>
      <c r="P198" s="9">
        <v>0</v>
      </c>
      <c r="Q198" s="9">
        <v>0</v>
      </c>
      <c r="R198" s="9">
        <v>0</v>
      </c>
      <c r="S198" s="21"/>
      <c r="T198" s="21"/>
      <c r="U198" s="21"/>
      <c r="V198" s="21"/>
      <c r="W198" s="21"/>
      <c r="X198" s="21"/>
      <c r="Y198" s="21"/>
      <c r="Z198" s="21"/>
      <c r="AA198" s="21"/>
      <c r="AB198" s="21"/>
      <c r="AC198" s="21"/>
    </row>
    <row r="199" spans="1:29" ht="43.15" customHeight="1" x14ac:dyDescent="0.25">
      <c r="A199" s="34" t="s">
        <v>155</v>
      </c>
      <c r="B199" s="21" t="s">
        <v>156</v>
      </c>
      <c r="C199" s="21">
        <v>2020</v>
      </c>
      <c r="D199" s="21">
        <v>2025</v>
      </c>
      <c r="E199" s="21" t="s">
        <v>30</v>
      </c>
      <c r="F199" s="22" t="s">
        <v>38</v>
      </c>
      <c r="G199" s="22" t="s">
        <v>49</v>
      </c>
      <c r="H199" s="22" t="s">
        <v>157</v>
      </c>
      <c r="I199" s="14" t="s">
        <v>32</v>
      </c>
      <c r="J199" s="9">
        <f t="shared" ref="J199:J202" si="129">SUM(K199:R199)</f>
        <v>4123711.34</v>
      </c>
      <c r="K199" s="9">
        <f>K200+K201+K202</f>
        <v>0</v>
      </c>
      <c r="L199" s="9">
        <f t="shared" ref="L199:R199" si="130">L200+L201+L202</f>
        <v>0</v>
      </c>
      <c r="M199" s="9">
        <f t="shared" si="130"/>
        <v>0</v>
      </c>
      <c r="N199" s="9">
        <f t="shared" si="130"/>
        <v>4123711.34</v>
      </c>
      <c r="O199" s="9">
        <f t="shared" si="130"/>
        <v>0</v>
      </c>
      <c r="P199" s="9">
        <f t="shared" ref="P199:Q199" si="131">P200+P201+P202</f>
        <v>0</v>
      </c>
      <c r="Q199" s="9">
        <f t="shared" si="131"/>
        <v>0</v>
      </c>
      <c r="R199" s="9">
        <f t="shared" si="130"/>
        <v>0</v>
      </c>
      <c r="S199" s="21" t="s">
        <v>158</v>
      </c>
      <c r="T199" s="21" t="s">
        <v>87</v>
      </c>
      <c r="U199" s="21">
        <v>1</v>
      </c>
      <c r="V199" s="21">
        <v>0</v>
      </c>
      <c r="W199" s="21">
        <v>0</v>
      </c>
      <c r="X199" s="21">
        <v>0</v>
      </c>
      <c r="Y199" s="21">
        <v>1</v>
      </c>
      <c r="Z199" s="21">
        <v>0</v>
      </c>
      <c r="AA199" s="21">
        <v>0</v>
      </c>
      <c r="AB199" s="21">
        <v>0</v>
      </c>
      <c r="AC199" s="21">
        <v>0</v>
      </c>
    </row>
    <row r="200" spans="1:29" ht="43.15" customHeight="1" x14ac:dyDescent="0.25">
      <c r="A200" s="34"/>
      <c r="B200" s="21"/>
      <c r="C200" s="21"/>
      <c r="D200" s="21"/>
      <c r="E200" s="21"/>
      <c r="F200" s="22"/>
      <c r="G200" s="22"/>
      <c r="H200" s="22"/>
      <c r="I200" s="14" t="s">
        <v>33</v>
      </c>
      <c r="J200" s="9">
        <f t="shared" si="129"/>
        <v>0</v>
      </c>
      <c r="K200" s="9">
        <v>0</v>
      </c>
      <c r="L200" s="9">
        <v>0</v>
      </c>
      <c r="M200" s="9">
        <v>0</v>
      </c>
      <c r="N200" s="9">
        <v>0</v>
      </c>
      <c r="O200" s="9">
        <v>0</v>
      </c>
      <c r="P200" s="9">
        <v>0</v>
      </c>
      <c r="Q200" s="9">
        <v>0</v>
      </c>
      <c r="R200" s="9">
        <v>0</v>
      </c>
      <c r="S200" s="21"/>
      <c r="T200" s="21"/>
      <c r="U200" s="21"/>
      <c r="V200" s="21"/>
      <c r="W200" s="21"/>
      <c r="X200" s="21"/>
      <c r="Y200" s="21"/>
      <c r="Z200" s="21"/>
      <c r="AA200" s="21"/>
      <c r="AB200" s="21"/>
      <c r="AC200" s="21"/>
    </row>
    <row r="201" spans="1:29" ht="43.15" customHeight="1" x14ac:dyDescent="0.25">
      <c r="A201" s="34"/>
      <c r="B201" s="21"/>
      <c r="C201" s="21"/>
      <c r="D201" s="21"/>
      <c r="E201" s="21"/>
      <c r="F201" s="22"/>
      <c r="G201" s="22"/>
      <c r="H201" s="22"/>
      <c r="I201" s="14" t="s">
        <v>34</v>
      </c>
      <c r="J201" s="9">
        <f t="shared" si="129"/>
        <v>4000000</v>
      </c>
      <c r="K201" s="9">
        <v>0</v>
      </c>
      <c r="L201" s="9">
        <v>0</v>
      </c>
      <c r="M201" s="9">
        <v>0</v>
      </c>
      <c r="N201" s="9">
        <v>4000000</v>
      </c>
      <c r="O201" s="9">
        <v>0</v>
      </c>
      <c r="P201" s="9">
        <v>0</v>
      </c>
      <c r="Q201" s="9">
        <v>0</v>
      </c>
      <c r="R201" s="9">
        <v>0</v>
      </c>
      <c r="S201" s="21"/>
      <c r="T201" s="21"/>
      <c r="U201" s="21"/>
      <c r="V201" s="21"/>
      <c r="W201" s="21"/>
      <c r="X201" s="21"/>
      <c r="Y201" s="21"/>
      <c r="Z201" s="21"/>
      <c r="AA201" s="21"/>
      <c r="AB201" s="21"/>
      <c r="AC201" s="21"/>
    </row>
    <row r="202" spans="1:29" ht="43.15" customHeight="1" x14ac:dyDescent="0.25">
      <c r="A202" s="26"/>
      <c r="B202" s="21"/>
      <c r="C202" s="21"/>
      <c r="D202" s="21"/>
      <c r="E202" s="21"/>
      <c r="F202" s="22"/>
      <c r="G202" s="22"/>
      <c r="H202" s="22"/>
      <c r="I202" s="14" t="s">
        <v>35</v>
      </c>
      <c r="J202" s="9">
        <f t="shared" si="129"/>
        <v>123711.34</v>
      </c>
      <c r="K202" s="9">
        <v>0</v>
      </c>
      <c r="L202" s="9">
        <v>0</v>
      </c>
      <c r="M202" s="9">
        <v>0</v>
      </c>
      <c r="N202" s="9">
        <v>123711.34</v>
      </c>
      <c r="O202" s="9">
        <v>0</v>
      </c>
      <c r="P202" s="9">
        <v>0</v>
      </c>
      <c r="Q202" s="9">
        <v>0</v>
      </c>
      <c r="R202" s="9">
        <v>0</v>
      </c>
      <c r="S202" s="21"/>
      <c r="T202" s="21"/>
      <c r="U202" s="21"/>
      <c r="V202" s="21"/>
      <c r="W202" s="21"/>
      <c r="X202" s="21"/>
      <c r="Y202" s="21"/>
      <c r="Z202" s="21"/>
      <c r="AA202" s="21"/>
      <c r="AB202" s="21"/>
      <c r="AC202" s="21"/>
    </row>
    <row r="203" spans="1:29" x14ac:dyDescent="0.25">
      <c r="A203" s="32" t="s">
        <v>159</v>
      </c>
      <c r="B203" s="32"/>
      <c r="C203" s="32"/>
      <c r="D203" s="32"/>
      <c r="E203" s="32"/>
      <c r="F203" s="32"/>
      <c r="G203" s="32"/>
      <c r="H203" s="32"/>
      <c r="I203" s="32"/>
      <c r="J203" s="32"/>
      <c r="K203" s="32"/>
      <c r="L203" s="32"/>
      <c r="M203" s="32"/>
      <c r="N203" s="32"/>
      <c r="O203" s="32"/>
      <c r="P203" s="32"/>
      <c r="Q203" s="32"/>
      <c r="R203" s="32"/>
      <c r="S203" s="32"/>
      <c r="T203" s="32"/>
      <c r="U203" s="32"/>
      <c r="V203" s="32"/>
      <c r="W203" s="32"/>
      <c r="X203" s="32"/>
      <c r="Y203" s="32"/>
      <c r="Z203" s="32"/>
      <c r="AA203" s="32"/>
      <c r="AB203" s="32"/>
      <c r="AC203" s="32"/>
    </row>
    <row r="204" spans="1:29" x14ac:dyDescent="0.25">
      <c r="A204" s="26" t="s">
        <v>160</v>
      </c>
      <c r="B204" s="21" t="s">
        <v>161</v>
      </c>
      <c r="C204" s="21">
        <v>2020</v>
      </c>
      <c r="D204" s="21">
        <v>2025</v>
      </c>
      <c r="E204" s="21" t="s">
        <v>30</v>
      </c>
      <c r="F204" s="22" t="s">
        <v>38</v>
      </c>
      <c r="G204" s="22" t="s">
        <v>49</v>
      </c>
      <c r="H204" s="22" t="s">
        <v>162</v>
      </c>
      <c r="I204" s="14" t="s">
        <v>32</v>
      </c>
      <c r="J204" s="9">
        <f>SUM(K204:R204)</f>
        <v>3601086.4000000004</v>
      </c>
      <c r="K204" s="9">
        <f>K205+K206+K207</f>
        <v>0</v>
      </c>
      <c r="L204" s="9">
        <f t="shared" ref="L204:R204" si="132">L205+L206+L207</f>
        <v>1776428.29</v>
      </c>
      <c r="M204" s="9">
        <f t="shared" si="132"/>
        <v>0</v>
      </c>
      <c r="N204" s="9">
        <f t="shared" si="132"/>
        <v>1824658.11</v>
      </c>
      <c r="O204" s="9">
        <f t="shared" si="132"/>
        <v>0</v>
      </c>
      <c r="P204" s="9">
        <f t="shared" ref="P204:Q204" si="133">P205+P206+P207</f>
        <v>0</v>
      </c>
      <c r="Q204" s="9">
        <f t="shared" si="133"/>
        <v>0</v>
      </c>
      <c r="R204" s="9">
        <f t="shared" si="132"/>
        <v>0</v>
      </c>
      <c r="S204" s="21" t="s">
        <v>31</v>
      </c>
      <c r="T204" s="21" t="s">
        <v>31</v>
      </c>
      <c r="U204" s="21" t="s">
        <v>31</v>
      </c>
      <c r="V204" s="21" t="s">
        <v>31</v>
      </c>
      <c r="W204" s="21" t="s">
        <v>31</v>
      </c>
      <c r="X204" s="21" t="s">
        <v>31</v>
      </c>
      <c r="Y204" s="21" t="s">
        <v>31</v>
      </c>
      <c r="Z204" s="21" t="s">
        <v>31</v>
      </c>
      <c r="AA204" s="21" t="s">
        <v>31</v>
      </c>
      <c r="AB204" s="21" t="s">
        <v>31</v>
      </c>
      <c r="AC204" s="21" t="s">
        <v>31</v>
      </c>
    </row>
    <row r="205" spans="1:29" ht="37.9" customHeight="1" x14ac:dyDescent="0.25">
      <c r="A205" s="26"/>
      <c r="B205" s="21"/>
      <c r="C205" s="21"/>
      <c r="D205" s="21"/>
      <c r="E205" s="21"/>
      <c r="F205" s="22"/>
      <c r="G205" s="22"/>
      <c r="H205" s="22"/>
      <c r="I205" s="14" t="s">
        <v>33</v>
      </c>
      <c r="J205" s="9">
        <f t="shared" ref="J205:J211" si="134">SUM(K205:R205)</f>
        <v>3423192.73</v>
      </c>
      <c r="K205" s="9">
        <f>K209+K213</f>
        <v>0</v>
      </c>
      <c r="L205" s="9">
        <f t="shared" ref="L205:R205" si="135">L209+L213</f>
        <v>1688672.73</v>
      </c>
      <c r="M205" s="9">
        <f t="shared" si="135"/>
        <v>0</v>
      </c>
      <c r="N205" s="9">
        <f t="shared" si="135"/>
        <v>1734520</v>
      </c>
      <c r="O205" s="9">
        <f t="shared" si="135"/>
        <v>0</v>
      </c>
      <c r="P205" s="9">
        <f t="shared" ref="P205:Q205" si="136">P209+P213</f>
        <v>0</v>
      </c>
      <c r="Q205" s="9">
        <f t="shared" si="136"/>
        <v>0</v>
      </c>
      <c r="R205" s="9">
        <f t="shared" si="135"/>
        <v>0</v>
      </c>
      <c r="S205" s="21"/>
      <c r="T205" s="21"/>
      <c r="U205" s="21"/>
      <c r="V205" s="21"/>
      <c r="W205" s="21"/>
      <c r="X205" s="21"/>
      <c r="Y205" s="21"/>
      <c r="Z205" s="21"/>
      <c r="AA205" s="21"/>
      <c r="AB205" s="21"/>
      <c r="AC205" s="21"/>
    </row>
    <row r="206" spans="1:29" ht="30" customHeight="1" x14ac:dyDescent="0.25">
      <c r="A206" s="26"/>
      <c r="B206" s="21"/>
      <c r="C206" s="21"/>
      <c r="D206" s="21"/>
      <c r="E206" s="21"/>
      <c r="F206" s="22"/>
      <c r="G206" s="22"/>
      <c r="H206" s="22"/>
      <c r="I206" s="14" t="s">
        <v>34</v>
      </c>
      <c r="J206" s="9">
        <f t="shared" si="134"/>
        <v>69861.08</v>
      </c>
      <c r="K206" s="9">
        <f t="shared" ref="K206:R207" si="137">K210+K214</f>
        <v>0</v>
      </c>
      <c r="L206" s="9">
        <f t="shared" si="137"/>
        <v>34462.71</v>
      </c>
      <c r="M206" s="9">
        <f t="shared" si="137"/>
        <v>0</v>
      </c>
      <c r="N206" s="9">
        <f t="shared" si="137"/>
        <v>35398.370000000003</v>
      </c>
      <c r="O206" s="9">
        <f t="shared" si="137"/>
        <v>0</v>
      </c>
      <c r="P206" s="9">
        <f t="shared" ref="P206:Q206" si="138">P210+P214</f>
        <v>0</v>
      </c>
      <c r="Q206" s="9">
        <f t="shared" si="138"/>
        <v>0</v>
      </c>
      <c r="R206" s="9">
        <f t="shared" si="137"/>
        <v>0</v>
      </c>
      <c r="S206" s="21"/>
      <c r="T206" s="21"/>
      <c r="U206" s="21"/>
      <c r="V206" s="21"/>
      <c r="W206" s="21"/>
      <c r="X206" s="21"/>
      <c r="Y206" s="21"/>
      <c r="Z206" s="21"/>
      <c r="AA206" s="21"/>
      <c r="AB206" s="21"/>
      <c r="AC206" s="21"/>
    </row>
    <row r="207" spans="1:29" ht="41.45" customHeight="1" x14ac:dyDescent="0.25">
      <c r="A207" s="26"/>
      <c r="B207" s="21"/>
      <c r="C207" s="21"/>
      <c r="D207" s="21"/>
      <c r="E207" s="21"/>
      <c r="F207" s="22"/>
      <c r="G207" s="22"/>
      <c r="H207" s="22"/>
      <c r="I207" s="14" t="s">
        <v>35</v>
      </c>
      <c r="J207" s="9">
        <f t="shared" si="134"/>
        <v>108032.59</v>
      </c>
      <c r="K207" s="9">
        <f t="shared" si="137"/>
        <v>0</v>
      </c>
      <c r="L207" s="9">
        <f t="shared" si="137"/>
        <v>53292.85</v>
      </c>
      <c r="M207" s="9">
        <f t="shared" si="137"/>
        <v>0</v>
      </c>
      <c r="N207" s="9">
        <f t="shared" si="137"/>
        <v>54739.74</v>
      </c>
      <c r="O207" s="9">
        <f t="shared" si="137"/>
        <v>0</v>
      </c>
      <c r="P207" s="9">
        <f t="shared" ref="P207:Q207" si="139">P211+P215</f>
        <v>0</v>
      </c>
      <c r="Q207" s="9">
        <f t="shared" si="139"/>
        <v>0</v>
      </c>
      <c r="R207" s="9">
        <f t="shared" si="137"/>
        <v>0</v>
      </c>
      <c r="S207" s="21"/>
      <c r="T207" s="21"/>
      <c r="U207" s="21"/>
      <c r="V207" s="21"/>
      <c r="W207" s="21"/>
      <c r="X207" s="21"/>
      <c r="Y207" s="21"/>
      <c r="Z207" s="21"/>
      <c r="AA207" s="21"/>
      <c r="AB207" s="21"/>
      <c r="AC207" s="21"/>
    </row>
    <row r="208" spans="1:29" x14ac:dyDescent="0.25">
      <c r="A208" s="26" t="s">
        <v>163</v>
      </c>
      <c r="B208" s="21" t="s">
        <v>164</v>
      </c>
      <c r="C208" s="21">
        <v>2020</v>
      </c>
      <c r="D208" s="21">
        <v>2025</v>
      </c>
      <c r="E208" s="21" t="s">
        <v>30</v>
      </c>
      <c r="F208" s="22" t="s">
        <v>38</v>
      </c>
      <c r="G208" s="22" t="s">
        <v>49</v>
      </c>
      <c r="H208" s="22" t="s">
        <v>162</v>
      </c>
      <c r="I208" s="14" t="s">
        <v>32</v>
      </c>
      <c r="J208" s="9">
        <f t="shared" si="134"/>
        <v>1776428.29</v>
      </c>
      <c r="K208" s="9">
        <f>K209+K210+K211</f>
        <v>0</v>
      </c>
      <c r="L208" s="9">
        <f t="shared" ref="L208:R208" si="140">L209+L210+L211</f>
        <v>1776428.29</v>
      </c>
      <c r="M208" s="9">
        <f t="shared" si="140"/>
        <v>0</v>
      </c>
      <c r="N208" s="9">
        <f t="shared" si="140"/>
        <v>0</v>
      </c>
      <c r="O208" s="9">
        <f t="shared" si="140"/>
        <v>0</v>
      </c>
      <c r="P208" s="9">
        <f t="shared" ref="P208:Q208" si="141">P209+P210+P211</f>
        <v>0</v>
      </c>
      <c r="Q208" s="9">
        <f t="shared" si="141"/>
        <v>0</v>
      </c>
      <c r="R208" s="9">
        <f t="shared" si="140"/>
        <v>0</v>
      </c>
      <c r="S208" s="21" t="s">
        <v>165</v>
      </c>
      <c r="T208" s="21" t="s">
        <v>148</v>
      </c>
      <c r="U208" s="21">
        <v>40</v>
      </c>
      <c r="V208" s="21">
        <v>0</v>
      </c>
      <c r="W208" s="21">
        <v>40</v>
      </c>
      <c r="X208" s="21">
        <v>0</v>
      </c>
      <c r="Y208" s="21">
        <v>0</v>
      </c>
      <c r="Z208" s="21">
        <v>0</v>
      </c>
      <c r="AA208" s="21">
        <v>0</v>
      </c>
      <c r="AB208" s="21">
        <v>0</v>
      </c>
      <c r="AC208" s="21">
        <v>0</v>
      </c>
    </row>
    <row r="209" spans="1:29" ht="34.15" customHeight="1" x14ac:dyDescent="0.25">
      <c r="A209" s="26"/>
      <c r="B209" s="21"/>
      <c r="C209" s="21"/>
      <c r="D209" s="21"/>
      <c r="E209" s="21"/>
      <c r="F209" s="22"/>
      <c r="G209" s="22"/>
      <c r="H209" s="22"/>
      <c r="I209" s="14" t="s">
        <v>33</v>
      </c>
      <c r="J209" s="9">
        <f t="shared" si="134"/>
        <v>1688672.73</v>
      </c>
      <c r="K209" s="9">
        <v>0</v>
      </c>
      <c r="L209" s="9">
        <v>1688672.73</v>
      </c>
      <c r="M209" s="9">
        <v>0</v>
      </c>
      <c r="N209" s="9">
        <v>0</v>
      </c>
      <c r="O209" s="9">
        <v>0</v>
      </c>
      <c r="P209" s="9">
        <v>0</v>
      </c>
      <c r="Q209" s="9">
        <v>0</v>
      </c>
      <c r="R209" s="9">
        <v>0</v>
      </c>
      <c r="S209" s="21"/>
      <c r="T209" s="21"/>
      <c r="U209" s="21"/>
      <c r="V209" s="21"/>
      <c r="W209" s="21"/>
      <c r="X209" s="21"/>
      <c r="Y209" s="21"/>
      <c r="Z209" s="21"/>
      <c r="AA209" s="21"/>
      <c r="AB209" s="21"/>
      <c r="AC209" s="21"/>
    </row>
    <row r="210" spans="1:29" ht="34.9" customHeight="1" x14ac:dyDescent="0.25">
      <c r="A210" s="26"/>
      <c r="B210" s="21"/>
      <c r="C210" s="21"/>
      <c r="D210" s="21"/>
      <c r="E210" s="21"/>
      <c r="F210" s="22"/>
      <c r="G210" s="22"/>
      <c r="H210" s="22"/>
      <c r="I210" s="14" t="s">
        <v>34</v>
      </c>
      <c r="J210" s="9">
        <f t="shared" si="134"/>
        <v>34462.71</v>
      </c>
      <c r="K210" s="9">
        <v>0</v>
      </c>
      <c r="L210" s="9">
        <v>34462.71</v>
      </c>
      <c r="M210" s="9">
        <v>0</v>
      </c>
      <c r="N210" s="9">
        <v>0</v>
      </c>
      <c r="O210" s="9">
        <v>0</v>
      </c>
      <c r="P210" s="9">
        <v>0</v>
      </c>
      <c r="Q210" s="9">
        <v>0</v>
      </c>
      <c r="R210" s="9">
        <v>0</v>
      </c>
      <c r="S210" s="21"/>
      <c r="T210" s="21"/>
      <c r="U210" s="21"/>
      <c r="V210" s="21"/>
      <c r="W210" s="21"/>
      <c r="X210" s="21"/>
      <c r="Y210" s="21"/>
      <c r="Z210" s="21"/>
      <c r="AA210" s="21"/>
      <c r="AB210" s="21"/>
      <c r="AC210" s="21"/>
    </row>
    <row r="211" spans="1:29" ht="45" customHeight="1" x14ac:dyDescent="0.25">
      <c r="A211" s="26"/>
      <c r="B211" s="21"/>
      <c r="C211" s="21"/>
      <c r="D211" s="21"/>
      <c r="E211" s="21"/>
      <c r="F211" s="22"/>
      <c r="G211" s="22"/>
      <c r="H211" s="22"/>
      <c r="I211" s="14" t="s">
        <v>35</v>
      </c>
      <c r="J211" s="9">
        <f t="shared" si="134"/>
        <v>53292.85</v>
      </c>
      <c r="K211" s="9">
        <v>0</v>
      </c>
      <c r="L211" s="9">
        <v>53292.85</v>
      </c>
      <c r="M211" s="9">
        <v>0</v>
      </c>
      <c r="N211" s="9">
        <v>0</v>
      </c>
      <c r="O211" s="9">
        <v>0</v>
      </c>
      <c r="P211" s="9">
        <v>0</v>
      </c>
      <c r="Q211" s="9">
        <v>0</v>
      </c>
      <c r="R211" s="9">
        <v>0</v>
      </c>
      <c r="S211" s="21"/>
      <c r="T211" s="21"/>
      <c r="U211" s="21"/>
      <c r="V211" s="21"/>
      <c r="W211" s="21"/>
      <c r="X211" s="21"/>
      <c r="Y211" s="21"/>
      <c r="Z211" s="21"/>
      <c r="AA211" s="21"/>
      <c r="AB211" s="21"/>
      <c r="AC211" s="21"/>
    </row>
    <row r="212" spans="1:29" x14ac:dyDescent="0.25">
      <c r="A212" s="22" t="s">
        <v>166</v>
      </c>
      <c r="B212" s="21" t="s">
        <v>167</v>
      </c>
      <c r="C212" s="28">
        <v>2020</v>
      </c>
      <c r="D212" s="28">
        <v>2025</v>
      </c>
      <c r="E212" s="21" t="s">
        <v>30</v>
      </c>
      <c r="F212" s="35" t="s">
        <v>38</v>
      </c>
      <c r="G212" s="22" t="s">
        <v>49</v>
      </c>
      <c r="H212" s="22" t="s">
        <v>162</v>
      </c>
      <c r="I212" s="18" t="s">
        <v>32</v>
      </c>
      <c r="J212" s="9">
        <f>SUM(K212:R212)</f>
        <v>1824658.11</v>
      </c>
      <c r="K212" s="9">
        <f>K213+K214+K215</f>
        <v>0</v>
      </c>
      <c r="L212" s="9">
        <f t="shared" ref="L212:R212" si="142">L213+L214+L215</f>
        <v>0</v>
      </c>
      <c r="M212" s="9">
        <f t="shared" si="142"/>
        <v>0</v>
      </c>
      <c r="N212" s="9">
        <f t="shared" si="142"/>
        <v>1824658.11</v>
      </c>
      <c r="O212" s="9">
        <f t="shared" si="142"/>
        <v>0</v>
      </c>
      <c r="P212" s="9">
        <f t="shared" ref="P212:Q212" si="143">P213+P214+P215</f>
        <v>0</v>
      </c>
      <c r="Q212" s="9">
        <f t="shared" si="143"/>
        <v>0</v>
      </c>
      <c r="R212" s="9">
        <f t="shared" si="142"/>
        <v>0</v>
      </c>
      <c r="S212" s="21" t="s">
        <v>168</v>
      </c>
      <c r="T212" s="28" t="s">
        <v>87</v>
      </c>
      <c r="U212" s="29">
        <f>Y212</f>
        <v>1</v>
      </c>
      <c r="V212" s="29" t="s">
        <v>31</v>
      </c>
      <c r="W212" s="29" t="s">
        <v>31</v>
      </c>
      <c r="X212" s="29" t="s">
        <v>31</v>
      </c>
      <c r="Y212" s="28">
        <v>1</v>
      </c>
      <c r="Z212" s="28" t="s">
        <v>31</v>
      </c>
      <c r="AA212" s="28" t="s">
        <v>31</v>
      </c>
      <c r="AB212" s="28" t="s">
        <v>31</v>
      </c>
      <c r="AC212" s="28" t="s">
        <v>31</v>
      </c>
    </row>
    <row r="213" spans="1:29" ht="32.25" customHeight="1" x14ac:dyDescent="0.25">
      <c r="A213" s="22"/>
      <c r="B213" s="21"/>
      <c r="C213" s="28"/>
      <c r="D213" s="28"/>
      <c r="E213" s="21"/>
      <c r="F213" s="35"/>
      <c r="G213" s="22"/>
      <c r="H213" s="22"/>
      <c r="I213" s="18" t="s">
        <v>33</v>
      </c>
      <c r="J213" s="9">
        <f>SUM(K213:R213)</f>
        <v>1734520</v>
      </c>
      <c r="K213" s="9">
        <v>0</v>
      </c>
      <c r="L213" s="9">
        <v>0</v>
      </c>
      <c r="M213" s="9">
        <v>0</v>
      </c>
      <c r="N213" s="9">
        <v>1734520</v>
      </c>
      <c r="O213" s="9">
        <v>0</v>
      </c>
      <c r="P213" s="9">
        <v>0</v>
      </c>
      <c r="Q213" s="9">
        <v>0</v>
      </c>
      <c r="R213" s="9">
        <v>0</v>
      </c>
      <c r="S213" s="21"/>
      <c r="T213" s="28"/>
      <c r="U213" s="30"/>
      <c r="V213" s="30"/>
      <c r="W213" s="30"/>
      <c r="X213" s="30"/>
      <c r="Y213" s="28"/>
      <c r="Z213" s="28"/>
      <c r="AA213" s="28"/>
      <c r="AB213" s="28"/>
      <c r="AC213" s="28"/>
    </row>
    <row r="214" spans="1:29" ht="32.25" customHeight="1" x14ac:dyDescent="0.25">
      <c r="A214" s="22"/>
      <c r="B214" s="21"/>
      <c r="C214" s="28"/>
      <c r="D214" s="28"/>
      <c r="E214" s="21"/>
      <c r="F214" s="35"/>
      <c r="G214" s="22"/>
      <c r="H214" s="22"/>
      <c r="I214" s="18" t="s">
        <v>34</v>
      </c>
      <c r="J214" s="9">
        <f>SUM(K214:R214)</f>
        <v>35398.370000000003</v>
      </c>
      <c r="K214" s="9">
        <v>0</v>
      </c>
      <c r="L214" s="9">
        <v>0</v>
      </c>
      <c r="M214" s="9">
        <v>0</v>
      </c>
      <c r="N214" s="9">
        <v>35398.370000000003</v>
      </c>
      <c r="O214" s="9">
        <v>0</v>
      </c>
      <c r="P214" s="9">
        <v>0</v>
      </c>
      <c r="Q214" s="9">
        <v>0</v>
      </c>
      <c r="R214" s="9">
        <v>0</v>
      </c>
      <c r="S214" s="21"/>
      <c r="T214" s="28"/>
      <c r="U214" s="30"/>
      <c r="V214" s="30"/>
      <c r="W214" s="30"/>
      <c r="X214" s="30"/>
      <c r="Y214" s="28"/>
      <c r="Z214" s="28"/>
      <c r="AA214" s="28"/>
      <c r="AB214" s="28"/>
      <c r="AC214" s="28"/>
    </row>
    <row r="215" spans="1:29" ht="32.25" customHeight="1" x14ac:dyDescent="0.25">
      <c r="A215" s="22"/>
      <c r="B215" s="21"/>
      <c r="C215" s="28"/>
      <c r="D215" s="28"/>
      <c r="E215" s="21"/>
      <c r="F215" s="35"/>
      <c r="G215" s="22"/>
      <c r="H215" s="22"/>
      <c r="I215" s="18" t="s">
        <v>35</v>
      </c>
      <c r="J215" s="9">
        <f>SUM(K215:R215)</f>
        <v>54739.74</v>
      </c>
      <c r="K215" s="9">
        <v>0</v>
      </c>
      <c r="L215" s="9">
        <v>0</v>
      </c>
      <c r="M215" s="9">
        <v>0</v>
      </c>
      <c r="N215" s="9">
        <v>54739.74</v>
      </c>
      <c r="O215" s="9">
        <v>0</v>
      </c>
      <c r="P215" s="9">
        <v>0</v>
      </c>
      <c r="Q215" s="9">
        <v>0</v>
      </c>
      <c r="R215" s="9">
        <v>0</v>
      </c>
      <c r="S215" s="21"/>
      <c r="T215" s="28"/>
      <c r="U215" s="31"/>
      <c r="V215" s="31"/>
      <c r="W215" s="31"/>
      <c r="X215" s="31"/>
      <c r="Y215" s="28"/>
      <c r="Z215" s="28"/>
      <c r="AA215" s="28"/>
      <c r="AB215" s="28"/>
      <c r="AC215" s="28"/>
    </row>
    <row r="216" spans="1:29" ht="23.45" customHeight="1" x14ac:dyDescent="0.25">
      <c r="A216" s="32" t="s">
        <v>169</v>
      </c>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row>
    <row r="217" spans="1:29" x14ac:dyDescent="0.25">
      <c r="A217" s="26" t="s">
        <v>170</v>
      </c>
      <c r="B217" s="26" t="s">
        <v>171</v>
      </c>
      <c r="C217" s="21">
        <v>2020</v>
      </c>
      <c r="D217" s="21">
        <v>2025</v>
      </c>
      <c r="E217" s="26" t="s">
        <v>30</v>
      </c>
      <c r="F217" s="26" t="s">
        <v>38</v>
      </c>
      <c r="G217" s="26" t="s">
        <v>49</v>
      </c>
      <c r="H217" s="26" t="s">
        <v>31</v>
      </c>
      <c r="I217" s="20" t="s">
        <v>32</v>
      </c>
      <c r="J217" s="9">
        <f>SUM(K217:R217)</f>
        <v>50188524.329999998</v>
      </c>
      <c r="K217" s="9">
        <f>K218+K219+K220</f>
        <v>4404090.24</v>
      </c>
      <c r="L217" s="9">
        <f t="shared" ref="L217:R217" si="144">L218+L219+L220</f>
        <v>8251030.6299999999</v>
      </c>
      <c r="M217" s="9">
        <f t="shared" si="144"/>
        <v>8232205.1699999999</v>
      </c>
      <c r="N217" s="9">
        <f t="shared" si="144"/>
        <v>9726678.2899999991</v>
      </c>
      <c r="O217" s="9">
        <f t="shared" si="144"/>
        <v>10980270</v>
      </c>
      <c r="P217" s="9">
        <f t="shared" ref="P217:Q217" si="145">P218+P219+P220</f>
        <v>4287990</v>
      </c>
      <c r="Q217" s="9">
        <f t="shared" si="145"/>
        <v>4306260</v>
      </c>
      <c r="R217" s="9">
        <f t="shared" si="144"/>
        <v>0</v>
      </c>
      <c r="S217" s="26" t="s">
        <v>31</v>
      </c>
      <c r="T217" s="26" t="s">
        <v>31</v>
      </c>
      <c r="U217" s="26" t="s">
        <v>31</v>
      </c>
      <c r="V217" s="26" t="s">
        <v>31</v>
      </c>
      <c r="W217" s="26" t="s">
        <v>31</v>
      </c>
      <c r="X217" s="26" t="s">
        <v>31</v>
      </c>
      <c r="Y217" s="26" t="s">
        <v>31</v>
      </c>
      <c r="Z217" s="26" t="s">
        <v>31</v>
      </c>
      <c r="AA217" s="26" t="s">
        <v>31</v>
      </c>
      <c r="AB217" s="26" t="s">
        <v>31</v>
      </c>
      <c r="AC217" s="26" t="s">
        <v>31</v>
      </c>
    </row>
    <row r="218" spans="1:29" ht="31.5" x14ac:dyDescent="0.25">
      <c r="A218" s="26"/>
      <c r="B218" s="26"/>
      <c r="C218" s="21"/>
      <c r="D218" s="21"/>
      <c r="E218" s="26"/>
      <c r="F218" s="26"/>
      <c r="G218" s="26"/>
      <c r="H218" s="26"/>
      <c r="I218" s="20" t="s">
        <v>33</v>
      </c>
      <c r="J218" s="9">
        <f t="shared" ref="J218:J228" si="146">SUM(K218:R218)</f>
        <v>0</v>
      </c>
      <c r="K218" s="9">
        <f>K222+K226</f>
        <v>0</v>
      </c>
      <c r="L218" s="9">
        <f t="shared" ref="L218:R218" si="147">L222+L226</f>
        <v>0</v>
      </c>
      <c r="M218" s="9">
        <f t="shared" si="147"/>
        <v>0</v>
      </c>
      <c r="N218" s="9">
        <f t="shared" si="147"/>
        <v>0</v>
      </c>
      <c r="O218" s="9">
        <f t="shared" si="147"/>
        <v>0</v>
      </c>
      <c r="P218" s="9">
        <f t="shared" ref="P218:Q218" si="148">P222+P226</f>
        <v>0</v>
      </c>
      <c r="Q218" s="9">
        <f t="shared" si="148"/>
        <v>0</v>
      </c>
      <c r="R218" s="9">
        <f t="shared" si="147"/>
        <v>0</v>
      </c>
      <c r="S218" s="26"/>
      <c r="T218" s="26"/>
      <c r="U218" s="26"/>
      <c r="V218" s="26"/>
      <c r="W218" s="26"/>
      <c r="X218" s="26"/>
      <c r="Y218" s="26"/>
      <c r="Z218" s="26"/>
      <c r="AA218" s="26"/>
      <c r="AB218" s="26"/>
      <c r="AC218" s="26"/>
    </row>
    <row r="219" spans="1:29" ht="31.5" x14ac:dyDescent="0.25">
      <c r="A219" s="26"/>
      <c r="B219" s="26"/>
      <c r="C219" s="21"/>
      <c r="D219" s="21"/>
      <c r="E219" s="26"/>
      <c r="F219" s="26"/>
      <c r="G219" s="26"/>
      <c r="H219" s="26"/>
      <c r="I219" s="20" t="s">
        <v>34</v>
      </c>
      <c r="J219" s="9">
        <f t="shared" si="146"/>
        <v>27723318.59</v>
      </c>
      <c r="K219" s="9">
        <f t="shared" ref="K219:R220" si="149">K223+K227</f>
        <v>3091981.39</v>
      </c>
      <c r="L219" s="9">
        <f t="shared" si="149"/>
        <v>5723842.7699999996</v>
      </c>
      <c r="M219" s="9">
        <f t="shared" si="149"/>
        <v>4962690.04</v>
      </c>
      <c r="N219" s="9">
        <f t="shared" si="149"/>
        <v>6594804.3899999997</v>
      </c>
      <c r="O219" s="9">
        <f t="shared" si="149"/>
        <v>7350000</v>
      </c>
      <c r="P219" s="9">
        <f t="shared" ref="P219:Q219" si="150">P223+P227</f>
        <v>0</v>
      </c>
      <c r="Q219" s="9">
        <f t="shared" si="150"/>
        <v>0</v>
      </c>
      <c r="R219" s="9">
        <f t="shared" si="149"/>
        <v>0</v>
      </c>
      <c r="S219" s="26"/>
      <c r="T219" s="26"/>
      <c r="U219" s="26"/>
      <c r="V219" s="26"/>
      <c r="W219" s="26"/>
      <c r="X219" s="26"/>
      <c r="Y219" s="26"/>
      <c r="Z219" s="26"/>
      <c r="AA219" s="26"/>
      <c r="AB219" s="26"/>
      <c r="AC219" s="26"/>
    </row>
    <row r="220" spans="1:29" ht="37.9" customHeight="1" x14ac:dyDescent="0.25">
      <c r="A220" s="26"/>
      <c r="B220" s="26"/>
      <c r="C220" s="21"/>
      <c r="D220" s="21"/>
      <c r="E220" s="26"/>
      <c r="F220" s="26"/>
      <c r="G220" s="26"/>
      <c r="H220" s="26"/>
      <c r="I220" s="20" t="s">
        <v>35</v>
      </c>
      <c r="J220" s="9">
        <f t="shared" si="146"/>
        <v>22465205.740000002</v>
      </c>
      <c r="K220" s="9">
        <f t="shared" si="149"/>
        <v>1312108.8499999999</v>
      </c>
      <c r="L220" s="9">
        <f t="shared" si="149"/>
        <v>2527187.8600000003</v>
      </c>
      <c r="M220" s="9">
        <f t="shared" si="149"/>
        <v>3269515.13</v>
      </c>
      <c r="N220" s="9">
        <f t="shared" si="149"/>
        <v>3131873.9</v>
      </c>
      <c r="O220" s="9">
        <f t="shared" si="149"/>
        <v>3630270</v>
      </c>
      <c r="P220" s="9">
        <f t="shared" ref="P220:Q220" si="151">P224+P228</f>
        <v>4287990</v>
      </c>
      <c r="Q220" s="9">
        <f t="shared" si="151"/>
        <v>4306260</v>
      </c>
      <c r="R220" s="9">
        <f t="shared" si="149"/>
        <v>0</v>
      </c>
      <c r="S220" s="26"/>
      <c r="T220" s="26"/>
      <c r="U220" s="26"/>
      <c r="V220" s="26"/>
      <c r="W220" s="26"/>
      <c r="X220" s="26"/>
      <c r="Y220" s="26"/>
      <c r="Z220" s="26"/>
      <c r="AA220" s="26"/>
      <c r="AB220" s="26"/>
      <c r="AC220" s="26"/>
    </row>
    <row r="221" spans="1:29" ht="27" customHeight="1" x14ac:dyDescent="0.25">
      <c r="A221" s="26" t="s">
        <v>172</v>
      </c>
      <c r="B221" s="26" t="s">
        <v>173</v>
      </c>
      <c r="C221" s="21">
        <v>2020</v>
      </c>
      <c r="D221" s="21">
        <v>2025</v>
      </c>
      <c r="E221" s="26" t="s">
        <v>30</v>
      </c>
      <c r="F221" s="26" t="s">
        <v>38</v>
      </c>
      <c r="G221" s="26" t="s">
        <v>49</v>
      </c>
      <c r="H221" s="26" t="s">
        <v>31</v>
      </c>
      <c r="I221" s="20" t="s">
        <v>32</v>
      </c>
      <c r="J221" s="19">
        <f t="shared" si="146"/>
        <v>4271498.8100000005</v>
      </c>
      <c r="K221" s="19">
        <f>K222+K223+K224</f>
        <v>100107.92</v>
      </c>
      <c r="L221" s="9">
        <f t="shared" ref="L221:R221" si="152">L222+L223+L224</f>
        <v>180855.18</v>
      </c>
      <c r="M221" s="9">
        <f t="shared" si="152"/>
        <v>1592950.94</v>
      </c>
      <c r="N221" s="9">
        <f t="shared" si="152"/>
        <v>824693.77</v>
      </c>
      <c r="O221" s="9">
        <v>1053900</v>
      </c>
      <c r="P221" s="9">
        <f t="shared" ref="P221:Q221" si="153">P222+P223+P224</f>
        <v>259292</v>
      </c>
      <c r="Q221" s="9">
        <f t="shared" si="153"/>
        <v>259699</v>
      </c>
      <c r="R221" s="9">
        <f t="shared" si="152"/>
        <v>0</v>
      </c>
      <c r="S221" s="26" t="s">
        <v>174</v>
      </c>
      <c r="T221" s="26" t="s">
        <v>41</v>
      </c>
      <c r="U221" s="26">
        <v>25</v>
      </c>
      <c r="V221" s="26">
        <v>25</v>
      </c>
      <c r="W221" s="26">
        <v>25</v>
      </c>
      <c r="X221" s="26">
        <v>26</v>
      </c>
      <c r="Y221" s="26">
        <v>26</v>
      </c>
      <c r="Z221" s="26" t="s">
        <v>31</v>
      </c>
      <c r="AA221" s="26" t="s">
        <v>31</v>
      </c>
      <c r="AB221" s="26" t="s">
        <v>31</v>
      </c>
      <c r="AC221" s="26" t="s">
        <v>31</v>
      </c>
    </row>
    <row r="222" spans="1:29" ht="31.5" x14ac:dyDescent="0.25">
      <c r="A222" s="26"/>
      <c r="B222" s="26"/>
      <c r="C222" s="21"/>
      <c r="D222" s="21"/>
      <c r="E222" s="26"/>
      <c r="F222" s="26"/>
      <c r="G222" s="26"/>
      <c r="H222" s="26"/>
      <c r="I222" s="20" t="s">
        <v>33</v>
      </c>
      <c r="J222" s="9">
        <f t="shared" si="146"/>
        <v>0</v>
      </c>
      <c r="K222" s="9">
        <v>0</v>
      </c>
      <c r="L222" s="9">
        <v>0</v>
      </c>
      <c r="M222" s="9">
        <v>0</v>
      </c>
      <c r="N222" s="9">
        <v>0</v>
      </c>
      <c r="O222" s="9">
        <v>0</v>
      </c>
      <c r="P222" s="9">
        <v>0</v>
      </c>
      <c r="Q222" s="9">
        <v>0</v>
      </c>
      <c r="R222" s="9">
        <v>0</v>
      </c>
      <c r="S222" s="26"/>
      <c r="T222" s="26"/>
      <c r="U222" s="26"/>
      <c r="V222" s="26"/>
      <c r="W222" s="26"/>
      <c r="X222" s="26"/>
      <c r="Y222" s="26"/>
      <c r="Z222" s="26"/>
      <c r="AA222" s="26"/>
      <c r="AB222" s="26"/>
      <c r="AC222" s="26"/>
    </row>
    <row r="223" spans="1:29" ht="31.5" x14ac:dyDescent="0.25">
      <c r="A223" s="26"/>
      <c r="B223" s="26"/>
      <c r="C223" s="21"/>
      <c r="D223" s="21"/>
      <c r="E223" s="26"/>
      <c r="F223" s="26"/>
      <c r="G223" s="26"/>
      <c r="H223" s="26"/>
      <c r="I223" s="20" t="s">
        <v>34</v>
      </c>
      <c r="J223" s="9">
        <f t="shared" si="146"/>
        <v>0</v>
      </c>
      <c r="K223" s="9">
        <v>0</v>
      </c>
      <c r="L223" s="9">
        <v>0</v>
      </c>
      <c r="M223" s="9">
        <v>0</v>
      </c>
      <c r="N223" s="9">
        <v>0</v>
      </c>
      <c r="O223" s="9">
        <v>0</v>
      </c>
      <c r="P223" s="9">
        <v>0</v>
      </c>
      <c r="Q223" s="9">
        <v>0</v>
      </c>
      <c r="R223" s="9">
        <v>0</v>
      </c>
      <c r="S223" s="26"/>
      <c r="T223" s="26"/>
      <c r="U223" s="26"/>
      <c r="V223" s="26"/>
      <c r="W223" s="26"/>
      <c r="X223" s="26"/>
      <c r="Y223" s="26"/>
      <c r="Z223" s="26"/>
      <c r="AA223" s="26"/>
      <c r="AB223" s="26"/>
      <c r="AC223" s="26"/>
    </row>
    <row r="224" spans="1:29" ht="31.5" x14ac:dyDescent="0.25">
      <c r="A224" s="26"/>
      <c r="B224" s="26"/>
      <c r="C224" s="21"/>
      <c r="D224" s="21"/>
      <c r="E224" s="26"/>
      <c r="F224" s="26"/>
      <c r="G224" s="26"/>
      <c r="H224" s="26"/>
      <c r="I224" s="20" t="s">
        <v>35</v>
      </c>
      <c r="J224" s="19">
        <f t="shared" si="146"/>
        <v>3462236.81</v>
      </c>
      <c r="K224" s="19">
        <v>100107.92</v>
      </c>
      <c r="L224" s="19">
        <v>180855.18</v>
      </c>
      <c r="M224" s="9">
        <v>1592950.94</v>
      </c>
      <c r="N224" s="9">
        <v>824693.77</v>
      </c>
      <c r="O224" s="9">
        <v>244638</v>
      </c>
      <c r="P224" s="9">
        <v>259292</v>
      </c>
      <c r="Q224" s="9">
        <v>259699</v>
      </c>
      <c r="R224" s="9">
        <v>0</v>
      </c>
      <c r="S224" s="26"/>
      <c r="T224" s="26"/>
      <c r="U224" s="26"/>
      <c r="V224" s="26"/>
      <c r="W224" s="26"/>
      <c r="X224" s="26"/>
      <c r="Y224" s="26"/>
      <c r="Z224" s="26"/>
      <c r="AA224" s="26"/>
      <c r="AB224" s="26"/>
      <c r="AC224" s="26"/>
    </row>
    <row r="225" spans="1:29" x14ac:dyDescent="0.25">
      <c r="A225" s="26" t="s">
        <v>175</v>
      </c>
      <c r="B225" s="26" t="s">
        <v>176</v>
      </c>
      <c r="C225" s="21">
        <v>2020</v>
      </c>
      <c r="D225" s="21">
        <v>2025</v>
      </c>
      <c r="E225" s="26" t="s">
        <v>30</v>
      </c>
      <c r="F225" s="26" t="s">
        <v>38</v>
      </c>
      <c r="G225" s="26" t="s">
        <v>49</v>
      </c>
      <c r="H225" s="26" t="s">
        <v>31</v>
      </c>
      <c r="I225" s="20" t="s">
        <v>32</v>
      </c>
      <c r="J225" s="19">
        <f t="shared" si="146"/>
        <v>46726287.519999996</v>
      </c>
      <c r="K225" s="9">
        <f>K226+K227+K228</f>
        <v>4303982.32</v>
      </c>
      <c r="L225" s="9">
        <f t="shared" ref="L225:R225" si="154">L226+L227+L228</f>
        <v>8070175.4499999993</v>
      </c>
      <c r="M225" s="9">
        <f t="shared" si="154"/>
        <v>6639254.2300000004</v>
      </c>
      <c r="N225" s="9">
        <f t="shared" si="154"/>
        <v>8901984.5199999996</v>
      </c>
      <c r="O225" s="9">
        <f t="shared" si="154"/>
        <v>10735632</v>
      </c>
      <c r="P225" s="9">
        <f t="shared" ref="P225:Q225" si="155">P226+P227+P228</f>
        <v>4028698</v>
      </c>
      <c r="Q225" s="9">
        <f t="shared" si="155"/>
        <v>4046561</v>
      </c>
      <c r="R225" s="9">
        <f t="shared" si="154"/>
        <v>0</v>
      </c>
      <c r="S225" s="26" t="s">
        <v>200</v>
      </c>
      <c r="T225" s="26" t="s">
        <v>41</v>
      </c>
      <c r="U225" s="26" t="s">
        <v>31</v>
      </c>
      <c r="V225" s="26">
        <v>107.29</v>
      </c>
      <c r="W225" s="26">
        <v>100.76</v>
      </c>
      <c r="X225" s="26">
        <v>100</v>
      </c>
      <c r="Y225" s="26">
        <v>100</v>
      </c>
      <c r="Z225" s="26">
        <v>100</v>
      </c>
      <c r="AA225" s="26">
        <v>100</v>
      </c>
      <c r="AB225" s="26">
        <v>100</v>
      </c>
      <c r="AC225" s="26">
        <v>100</v>
      </c>
    </row>
    <row r="226" spans="1:29" ht="46.9" customHeight="1" x14ac:dyDescent="0.25">
      <c r="A226" s="26"/>
      <c r="B226" s="26"/>
      <c r="C226" s="21"/>
      <c r="D226" s="21"/>
      <c r="E226" s="26"/>
      <c r="F226" s="26"/>
      <c r="G226" s="26"/>
      <c r="H226" s="26"/>
      <c r="I226" s="14" t="s">
        <v>33</v>
      </c>
      <c r="J226" s="9">
        <v>0</v>
      </c>
      <c r="K226" s="9">
        <v>0</v>
      </c>
      <c r="L226" s="9">
        <v>0</v>
      </c>
      <c r="M226" s="9">
        <v>0</v>
      </c>
      <c r="N226" s="9">
        <v>0</v>
      </c>
      <c r="O226" s="9">
        <v>0</v>
      </c>
      <c r="P226" s="9">
        <v>0</v>
      </c>
      <c r="Q226" s="9">
        <v>0</v>
      </c>
      <c r="R226" s="9">
        <v>0</v>
      </c>
      <c r="S226" s="26"/>
      <c r="T226" s="26"/>
      <c r="U226" s="26"/>
      <c r="V226" s="26"/>
      <c r="W226" s="26"/>
      <c r="X226" s="26"/>
      <c r="Y226" s="26"/>
      <c r="Z226" s="26"/>
      <c r="AA226" s="26"/>
      <c r="AB226" s="26"/>
      <c r="AC226" s="26"/>
    </row>
    <row r="227" spans="1:29" ht="29.45" customHeight="1" x14ac:dyDescent="0.25">
      <c r="A227" s="26"/>
      <c r="B227" s="26"/>
      <c r="C227" s="21"/>
      <c r="D227" s="21"/>
      <c r="E227" s="26"/>
      <c r="F227" s="26"/>
      <c r="G227" s="26"/>
      <c r="H227" s="26"/>
      <c r="I227" s="14" t="s">
        <v>34</v>
      </c>
      <c r="J227" s="19">
        <f t="shared" si="146"/>
        <v>27723318.59</v>
      </c>
      <c r="K227" s="9">
        <v>3091981.39</v>
      </c>
      <c r="L227" s="9">
        <v>5723842.7699999996</v>
      </c>
      <c r="M227" s="9">
        <v>4962690.04</v>
      </c>
      <c r="N227" s="9">
        <v>6594804.3899999997</v>
      </c>
      <c r="O227" s="9">
        <v>7350000</v>
      </c>
      <c r="P227" s="9">
        <v>0</v>
      </c>
      <c r="Q227" s="9">
        <v>0</v>
      </c>
      <c r="R227" s="9">
        <v>0</v>
      </c>
      <c r="S227" s="26"/>
      <c r="T227" s="26"/>
      <c r="U227" s="26"/>
      <c r="V227" s="26"/>
      <c r="W227" s="26"/>
      <c r="X227" s="26"/>
      <c r="Y227" s="26"/>
      <c r="Z227" s="26"/>
      <c r="AA227" s="26"/>
      <c r="AB227" s="26"/>
      <c r="AC227" s="26"/>
    </row>
    <row r="228" spans="1:29" ht="36" customHeight="1" x14ac:dyDescent="0.25">
      <c r="A228" s="26"/>
      <c r="B228" s="26"/>
      <c r="C228" s="21"/>
      <c r="D228" s="21"/>
      <c r="E228" s="26"/>
      <c r="F228" s="26"/>
      <c r="G228" s="26"/>
      <c r="H228" s="26"/>
      <c r="I228" s="14" t="s">
        <v>35</v>
      </c>
      <c r="J228" s="19">
        <f t="shared" si="146"/>
        <v>19002968.93</v>
      </c>
      <c r="K228" s="9">
        <v>1212000.93</v>
      </c>
      <c r="L228" s="9">
        <v>2346332.6800000002</v>
      </c>
      <c r="M228" s="9">
        <v>1676564.19</v>
      </c>
      <c r="N228" s="9">
        <v>2307180.13</v>
      </c>
      <c r="O228" s="9">
        <v>3385632</v>
      </c>
      <c r="P228" s="9">
        <v>4028698</v>
      </c>
      <c r="Q228" s="9">
        <v>4046561</v>
      </c>
      <c r="R228" s="9">
        <v>0</v>
      </c>
      <c r="S228" s="26"/>
      <c r="T228" s="26"/>
      <c r="U228" s="26"/>
      <c r="V228" s="26"/>
      <c r="W228" s="26"/>
      <c r="X228" s="26"/>
      <c r="Y228" s="26"/>
      <c r="Z228" s="26"/>
      <c r="AA228" s="26"/>
      <c r="AB228" s="26"/>
      <c r="AC228" s="26"/>
    </row>
    <row r="229" spans="1:29" x14ac:dyDescent="0.25">
      <c r="A229" s="32" t="s">
        <v>177</v>
      </c>
      <c r="B229" s="32"/>
      <c r="C229" s="32"/>
      <c r="D229" s="32"/>
      <c r="E229" s="32"/>
      <c r="F229" s="32"/>
      <c r="G229" s="32"/>
      <c r="H229" s="32"/>
      <c r="I229" s="32"/>
      <c r="J229" s="32"/>
      <c r="K229" s="32"/>
      <c r="L229" s="32"/>
      <c r="M229" s="32"/>
      <c r="N229" s="32"/>
      <c r="O229" s="32"/>
      <c r="P229" s="32"/>
      <c r="Q229" s="32"/>
      <c r="R229" s="32"/>
      <c r="S229" s="32"/>
      <c r="T229" s="32"/>
      <c r="U229" s="32"/>
      <c r="V229" s="32"/>
      <c r="W229" s="32"/>
      <c r="X229" s="32"/>
      <c r="Y229" s="32"/>
      <c r="Z229" s="32"/>
      <c r="AA229" s="32"/>
      <c r="AB229" s="32"/>
      <c r="AC229" s="32"/>
    </row>
    <row r="230" spans="1:29" ht="35.25" customHeight="1" x14ac:dyDescent="0.25">
      <c r="A230" s="26" t="s">
        <v>178</v>
      </c>
      <c r="B230" s="26" t="s">
        <v>179</v>
      </c>
      <c r="C230" s="21">
        <v>2020</v>
      </c>
      <c r="D230" s="21">
        <v>2025</v>
      </c>
      <c r="E230" s="26" t="s">
        <v>30</v>
      </c>
      <c r="F230" s="26" t="s">
        <v>38</v>
      </c>
      <c r="G230" s="33" t="s">
        <v>58</v>
      </c>
      <c r="H230" s="26" t="s">
        <v>31</v>
      </c>
      <c r="I230" s="20" t="s">
        <v>32</v>
      </c>
      <c r="J230" s="9">
        <f>SUM(K230:R230)</f>
        <v>22944210.039999999</v>
      </c>
      <c r="K230" s="9">
        <f>K231+K232+K233</f>
        <v>0</v>
      </c>
      <c r="L230" s="9">
        <f t="shared" ref="L230:R230" si="156">L231+L232+L233</f>
        <v>0</v>
      </c>
      <c r="M230" s="9">
        <f t="shared" si="156"/>
        <v>1615778.5100000002</v>
      </c>
      <c r="N230" s="9">
        <f t="shared" si="156"/>
        <v>5113943</v>
      </c>
      <c r="O230" s="9">
        <f t="shared" si="156"/>
        <v>5059620.8600000003</v>
      </c>
      <c r="P230" s="9">
        <f t="shared" ref="P230:Q230" si="157">P231+P232+P233</f>
        <v>5059620.8600000003</v>
      </c>
      <c r="Q230" s="9">
        <f t="shared" si="157"/>
        <v>6095246.8100000005</v>
      </c>
      <c r="R230" s="9">
        <f t="shared" si="156"/>
        <v>0</v>
      </c>
      <c r="S230" s="26" t="s">
        <v>31</v>
      </c>
      <c r="T230" s="26" t="s">
        <v>31</v>
      </c>
      <c r="U230" s="26" t="s">
        <v>31</v>
      </c>
      <c r="V230" s="26" t="s">
        <v>31</v>
      </c>
      <c r="W230" s="26" t="s">
        <v>31</v>
      </c>
      <c r="X230" s="26" t="s">
        <v>31</v>
      </c>
      <c r="Y230" s="26" t="s">
        <v>31</v>
      </c>
      <c r="Z230" s="26" t="s">
        <v>31</v>
      </c>
      <c r="AA230" s="26" t="s">
        <v>31</v>
      </c>
      <c r="AB230" s="26" t="s">
        <v>31</v>
      </c>
      <c r="AC230" s="26" t="s">
        <v>31</v>
      </c>
    </row>
    <row r="231" spans="1:29" ht="35.25" customHeight="1" x14ac:dyDescent="0.25">
      <c r="A231" s="26"/>
      <c r="B231" s="26"/>
      <c r="C231" s="21"/>
      <c r="D231" s="21"/>
      <c r="E231" s="26"/>
      <c r="F231" s="26"/>
      <c r="G231" s="33"/>
      <c r="H231" s="26"/>
      <c r="I231" s="20" t="s">
        <v>33</v>
      </c>
      <c r="J231" s="9">
        <f t="shared" ref="J231:J237" si="158">SUM(K231:R231)</f>
        <v>21186096.259999998</v>
      </c>
      <c r="K231" s="9">
        <f>K235</f>
        <v>0</v>
      </c>
      <c r="L231" s="9">
        <f t="shared" ref="L231:R231" si="159">L235</f>
        <v>0</v>
      </c>
      <c r="M231" s="9">
        <f t="shared" si="159"/>
        <v>1535959.04</v>
      </c>
      <c r="N231" s="9">
        <f t="shared" si="159"/>
        <v>4861314.22</v>
      </c>
      <c r="O231" s="9">
        <f t="shared" si="159"/>
        <v>4793063</v>
      </c>
      <c r="P231" s="9">
        <f t="shared" ref="P231:Q231" si="160">P235</f>
        <v>4793063</v>
      </c>
      <c r="Q231" s="9">
        <f t="shared" si="160"/>
        <v>5202697</v>
      </c>
      <c r="R231" s="9">
        <f t="shared" si="159"/>
        <v>0</v>
      </c>
      <c r="S231" s="26"/>
      <c r="T231" s="26"/>
      <c r="U231" s="26"/>
      <c r="V231" s="26"/>
      <c r="W231" s="26"/>
      <c r="X231" s="26"/>
      <c r="Y231" s="26"/>
      <c r="Z231" s="26"/>
      <c r="AA231" s="26"/>
      <c r="AB231" s="26"/>
      <c r="AC231" s="26"/>
    </row>
    <row r="232" spans="1:29" ht="35.25" customHeight="1" x14ac:dyDescent="0.25">
      <c r="A232" s="26"/>
      <c r="B232" s="26"/>
      <c r="C232" s="21"/>
      <c r="D232" s="21"/>
      <c r="E232" s="26"/>
      <c r="F232" s="26"/>
      <c r="G232" s="33"/>
      <c r="H232" s="26"/>
      <c r="I232" s="20" t="s">
        <v>34</v>
      </c>
      <c r="J232" s="9">
        <f t="shared" si="158"/>
        <v>1035651.3999999999</v>
      </c>
      <c r="K232" s="9">
        <f t="shared" ref="K232:R233" si="161">K236</f>
        <v>0</v>
      </c>
      <c r="L232" s="9">
        <f t="shared" si="161"/>
        <v>0</v>
      </c>
      <c r="M232" s="9">
        <f t="shared" si="161"/>
        <v>31346.11</v>
      </c>
      <c r="N232" s="9">
        <f t="shared" si="161"/>
        <v>99210.49</v>
      </c>
      <c r="O232" s="9">
        <f t="shared" si="161"/>
        <v>97817.86</v>
      </c>
      <c r="P232" s="9">
        <f t="shared" ref="P232:Q232" si="162">P236</f>
        <v>97817.86</v>
      </c>
      <c r="Q232" s="9">
        <f t="shared" si="162"/>
        <v>709459.08</v>
      </c>
      <c r="R232" s="9">
        <f t="shared" si="161"/>
        <v>0</v>
      </c>
      <c r="S232" s="26"/>
      <c r="T232" s="26"/>
      <c r="U232" s="26"/>
      <c r="V232" s="26"/>
      <c r="W232" s="26"/>
      <c r="X232" s="26"/>
      <c r="Y232" s="26"/>
      <c r="Z232" s="26"/>
      <c r="AA232" s="26"/>
      <c r="AB232" s="26"/>
      <c r="AC232" s="26"/>
    </row>
    <row r="233" spans="1:29" ht="35.25" customHeight="1" x14ac:dyDescent="0.25">
      <c r="A233" s="26"/>
      <c r="B233" s="26"/>
      <c r="C233" s="21"/>
      <c r="D233" s="21"/>
      <c r="E233" s="26"/>
      <c r="F233" s="26"/>
      <c r="G233" s="33"/>
      <c r="H233" s="26"/>
      <c r="I233" s="20" t="s">
        <v>35</v>
      </c>
      <c r="J233" s="9">
        <f t="shared" si="158"/>
        <v>722462.38</v>
      </c>
      <c r="K233" s="9">
        <f t="shared" si="161"/>
        <v>0</v>
      </c>
      <c r="L233" s="9">
        <f t="shared" si="161"/>
        <v>0</v>
      </c>
      <c r="M233" s="9">
        <f t="shared" si="161"/>
        <v>48473.36</v>
      </c>
      <c r="N233" s="9">
        <f t="shared" si="161"/>
        <v>153418.29</v>
      </c>
      <c r="O233" s="9">
        <f t="shared" si="161"/>
        <v>168740</v>
      </c>
      <c r="P233" s="9">
        <f t="shared" ref="P233:Q233" si="163">P237</f>
        <v>168740</v>
      </c>
      <c r="Q233" s="9">
        <f t="shared" si="163"/>
        <v>183090.73</v>
      </c>
      <c r="R233" s="9">
        <f t="shared" si="161"/>
        <v>0</v>
      </c>
      <c r="S233" s="26"/>
      <c r="T233" s="26"/>
      <c r="U233" s="26"/>
      <c r="V233" s="26"/>
      <c r="W233" s="26"/>
      <c r="X233" s="26"/>
      <c r="Y233" s="26"/>
      <c r="Z233" s="26"/>
      <c r="AA233" s="26"/>
      <c r="AB233" s="26"/>
      <c r="AC233" s="26"/>
    </row>
    <row r="234" spans="1:29" ht="35.25" customHeight="1" x14ac:dyDescent="0.25">
      <c r="A234" s="34" t="s">
        <v>180</v>
      </c>
      <c r="B234" s="26" t="s">
        <v>181</v>
      </c>
      <c r="C234" s="21">
        <v>2020</v>
      </c>
      <c r="D234" s="21">
        <v>2025</v>
      </c>
      <c r="E234" s="26" t="s">
        <v>30</v>
      </c>
      <c r="F234" s="26" t="s">
        <v>38</v>
      </c>
      <c r="G234" s="33" t="s">
        <v>58</v>
      </c>
      <c r="H234" s="26" t="s">
        <v>31</v>
      </c>
      <c r="I234" s="20" t="s">
        <v>32</v>
      </c>
      <c r="J234" s="9">
        <f t="shared" ref="J234:R234" si="164">J235+J236+J237</f>
        <v>22944210.039999995</v>
      </c>
      <c r="K234" s="9">
        <f t="shared" si="164"/>
        <v>0</v>
      </c>
      <c r="L234" s="9">
        <f t="shared" si="164"/>
        <v>0</v>
      </c>
      <c r="M234" s="9">
        <f t="shared" si="164"/>
        <v>1615778.5100000002</v>
      </c>
      <c r="N234" s="9">
        <f t="shared" si="164"/>
        <v>5113943</v>
      </c>
      <c r="O234" s="9">
        <f t="shared" si="164"/>
        <v>5059620.8600000003</v>
      </c>
      <c r="P234" s="9">
        <f t="shared" ref="P234:Q234" si="165">P235+P236+P237</f>
        <v>5059620.8600000003</v>
      </c>
      <c r="Q234" s="9">
        <f t="shared" si="165"/>
        <v>6095246.8100000005</v>
      </c>
      <c r="R234" s="9">
        <f t="shared" si="164"/>
        <v>0</v>
      </c>
      <c r="S234" s="26" t="s">
        <v>182</v>
      </c>
      <c r="T234" s="26" t="s">
        <v>87</v>
      </c>
      <c r="U234" s="26" t="s">
        <v>31</v>
      </c>
      <c r="V234" s="26" t="s">
        <v>31</v>
      </c>
      <c r="W234" s="26" t="s">
        <v>31</v>
      </c>
      <c r="X234" s="26">
        <v>9</v>
      </c>
      <c r="Y234" s="26" t="s">
        <v>31</v>
      </c>
      <c r="Z234" s="26" t="s">
        <v>31</v>
      </c>
      <c r="AA234" s="26" t="s">
        <v>31</v>
      </c>
      <c r="AB234" s="26" t="s">
        <v>31</v>
      </c>
      <c r="AC234" s="26" t="s">
        <v>31</v>
      </c>
    </row>
    <row r="235" spans="1:29" ht="35.25" customHeight="1" x14ac:dyDescent="0.25">
      <c r="A235" s="26"/>
      <c r="B235" s="26"/>
      <c r="C235" s="21"/>
      <c r="D235" s="21"/>
      <c r="E235" s="26"/>
      <c r="F235" s="26"/>
      <c r="G235" s="33"/>
      <c r="H235" s="26"/>
      <c r="I235" s="20" t="s">
        <v>33</v>
      </c>
      <c r="J235" s="9">
        <f t="shared" si="158"/>
        <v>21186096.259999998</v>
      </c>
      <c r="K235" s="9">
        <v>0</v>
      </c>
      <c r="L235" s="9">
        <v>0</v>
      </c>
      <c r="M235" s="9">
        <v>1535959.04</v>
      </c>
      <c r="N235" s="9">
        <v>4861314.22</v>
      </c>
      <c r="O235" s="9">
        <v>4793063</v>
      </c>
      <c r="P235" s="9">
        <v>4793063</v>
      </c>
      <c r="Q235" s="9">
        <v>5202697</v>
      </c>
      <c r="R235" s="9">
        <v>0</v>
      </c>
      <c r="S235" s="26"/>
      <c r="T235" s="26"/>
      <c r="U235" s="26"/>
      <c r="V235" s="26"/>
      <c r="W235" s="26"/>
      <c r="X235" s="26"/>
      <c r="Y235" s="26"/>
      <c r="Z235" s="26"/>
      <c r="AA235" s="26"/>
      <c r="AB235" s="26"/>
      <c r="AC235" s="26"/>
    </row>
    <row r="236" spans="1:29" ht="35.25" customHeight="1" x14ac:dyDescent="0.25">
      <c r="A236" s="26"/>
      <c r="B236" s="26"/>
      <c r="C236" s="21"/>
      <c r="D236" s="21"/>
      <c r="E236" s="26"/>
      <c r="F236" s="26"/>
      <c r="G236" s="33"/>
      <c r="H236" s="26"/>
      <c r="I236" s="20" t="s">
        <v>34</v>
      </c>
      <c r="J236" s="9">
        <f t="shared" si="158"/>
        <v>1035651.3999999999</v>
      </c>
      <c r="K236" s="9">
        <v>0</v>
      </c>
      <c r="L236" s="9">
        <v>0</v>
      </c>
      <c r="M236" s="9">
        <v>31346.11</v>
      </c>
      <c r="N236" s="9">
        <v>99210.49</v>
      </c>
      <c r="O236" s="9">
        <v>97817.86</v>
      </c>
      <c r="P236" s="9">
        <v>97817.86</v>
      </c>
      <c r="Q236" s="9">
        <v>709459.08</v>
      </c>
      <c r="R236" s="9">
        <v>0</v>
      </c>
      <c r="S236" s="26" t="s">
        <v>183</v>
      </c>
      <c r="T236" s="26" t="s">
        <v>87</v>
      </c>
      <c r="U236" s="26" t="s">
        <v>31</v>
      </c>
      <c r="V236" s="26" t="s">
        <v>31</v>
      </c>
      <c r="W236" s="26" t="s">
        <v>31</v>
      </c>
      <c r="X236" s="26" t="s">
        <v>31</v>
      </c>
      <c r="Y236" s="26">
        <v>18</v>
      </c>
      <c r="Z236" s="26">
        <v>18</v>
      </c>
      <c r="AA236" s="26">
        <v>18</v>
      </c>
      <c r="AB236" s="26">
        <v>18</v>
      </c>
      <c r="AC236" s="26">
        <v>18</v>
      </c>
    </row>
    <row r="237" spans="1:29" ht="61.5" customHeight="1" x14ac:dyDescent="0.25">
      <c r="A237" s="26"/>
      <c r="B237" s="26"/>
      <c r="C237" s="21"/>
      <c r="D237" s="21"/>
      <c r="E237" s="26"/>
      <c r="F237" s="26"/>
      <c r="G237" s="33"/>
      <c r="H237" s="26"/>
      <c r="I237" s="20" t="s">
        <v>35</v>
      </c>
      <c r="J237" s="9">
        <f t="shared" si="158"/>
        <v>722462.38</v>
      </c>
      <c r="K237" s="9">
        <v>0</v>
      </c>
      <c r="L237" s="9">
        <v>0</v>
      </c>
      <c r="M237" s="9">
        <v>48473.36</v>
      </c>
      <c r="N237" s="9">
        <v>153418.29</v>
      </c>
      <c r="O237" s="9">
        <v>168740</v>
      </c>
      <c r="P237" s="9">
        <v>168740</v>
      </c>
      <c r="Q237" s="9">
        <v>183090.73</v>
      </c>
      <c r="R237" s="9">
        <v>0</v>
      </c>
      <c r="S237" s="26"/>
      <c r="T237" s="26"/>
      <c r="U237" s="26"/>
      <c r="V237" s="26"/>
      <c r="W237" s="26"/>
      <c r="X237" s="26"/>
      <c r="Y237" s="26"/>
      <c r="Z237" s="26"/>
      <c r="AA237" s="26"/>
      <c r="AB237" s="26"/>
      <c r="AC237" s="26"/>
    </row>
    <row r="238" spans="1:29" ht="24.6" customHeight="1" x14ac:dyDescent="0.25">
      <c r="A238" s="21" t="s">
        <v>184</v>
      </c>
      <c r="B238" s="21"/>
      <c r="C238" s="21">
        <v>2020</v>
      </c>
      <c r="D238" s="21">
        <v>2025</v>
      </c>
      <c r="E238" s="21" t="s">
        <v>31</v>
      </c>
      <c r="F238" s="21" t="s">
        <v>31</v>
      </c>
      <c r="G238" s="21" t="s">
        <v>31</v>
      </c>
      <c r="H238" s="21" t="s">
        <v>31</v>
      </c>
      <c r="I238" s="18" t="s">
        <v>32</v>
      </c>
      <c r="J238" s="9">
        <f t="shared" si="118"/>
        <v>4321686596.3599997</v>
      </c>
      <c r="K238" s="9">
        <f t="shared" ref="K238:Q238" si="166">K239+K240+K241</f>
        <v>534415990.43000001</v>
      </c>
      <c r="L238" s="9">
        <f t="shared" si="166"/>
        <v>597318280.13</v>
      </c>
      <c r="M238" s="9">
        <f t="shared" si="166"/>
        <v>684400286.05999994</v>
      </c>
      <c r="N238" s="9">
        <f t="shared" si="166"/>
        <v>734063707.89999998</v>
      </c>
      <c r="O238" s="9">
        <f t="shared" si="166"/>
        <v>703415854.75999999</v>
      </c>
      <c r="P238" s="9">
        <f t="shared" si="166"/>
        <v>537801812.39999998</v>
      </c>
      <c r="Q238" s="9">
        <f t="shared" si="166"/>
        <v>530270664.67999995</v>
      </c>
      <c r="R238" s="9">
        <f t="shared" ref="R238" si="167">R239+R240+R241</f>
        <v>0</v>
      </c>
      <c r="S238" s="21" t="s">
        <v>31</v>
      </c>
      <c r="T238" s="21" t="s">
        <v>31</v>
      </c>
      <c r="U238" s="21" t="s">
        <v>31</v>
      </c>
      <c r="V238" s="21" t="s">
        <v>31</v>
      </c>
      <c r="W238" s="21" t="s">
        <v>31</v>
      </c>
      <c r="X238" s="21" t="s">
        <v>31</v>
      </c>
      <c r="Y238" s="21" t="s">
        <v>31</v>
      </c>
      <c r="Z238" s="21" t="s">
        <v>31</v>
      </c>
      <c r="AA238" s="21" t="s">
        <v>31</v>
      </c>
      <c r="AB238" s="21" t="s">
        <v>31</v>
      </c>
      <c r="AC238" s="21" t="s">
        <v>31</v>
      </c>
    </row>
    <row r="239" spans="1:29" ht="39" customHeight="1" x14ac:dyDescent="0.25">
      <c r="A239" s="21"/>
      <c r="B239" s="21"/>
      <c r="C239" s="21"/>
      <c r="D239" s="21"/>
      <c r="E239" s="21"/>
      <c r="F239" s="21"/>
      <c r="G239" s="21"/>
      <c r="H239" s="21"/>
      <c r="I239" s="14" t="s">
        <v>33</v>
      </c>
      <c r="J239" s="9">
        <f t="shared" si="118"/>
        <v>281429980.34000003</v>
      </c>
      <c r="K239" s="9">
        <f t="shared" ref="K239:R241" si="168">K16+K117+K142+K155+K180+K205+K218+K231</f>
        <v>15442373.860000001</v>
      </c>
      <c r="L239" s="9">
        <f t="shared" si="168"/>
        <v>39834072.769999996</v>
      </c>
      <c r="M239" s="9">
        <f t="shared" si="168"/>
        <v>46374028.960000001</v>
      </c>
      <c r="N239" s="9">
        <f t="shared" si="168"/>
        <v>50852365.75</v>
      </c>
      <c r="O239" s="9">
        <f t="shared" si="168"/>
        <v>51107844</v>
      </c>
      <c r="P239" s="9">
        <f t="shared" si="168"/>
        <v>50380286</v>
      </c>
      <c r="Q239" s="9">
        <f t="shared" si="168"/>
        <v>27439009</v>
      </c>
      <c r="R239" s="9">
        <f t="shared" si="168"/>
        <v>0</v>
      </c>
      <c r="S239" s="21"/>
      <c r="T239" s="21"/>
      <c r="U239" s="21"/>
      <c r="V239" s="21"/>
      <c r="W239" s="21"/>
      <c r="X239" s="21"/>
      <c r="Y239" s="21"/>
      <c r="Z239" s="21"/>
      <c r="AA239" s="21"/>
      <c r="AB239" s="21"/>
      <c r="AC239" s="21"/>
    </row>
    <row r="240" spans="1:29" ht="34.9" customHeight="1" x14ac:dyDescent="0.25">
      <c r="A240" s="21"/>
      <c r="B240" s="21"/>
      <c r="C240" s="21"/>
      <c r="D240" s="21"/>
      <c r="E240" s="21"/>
      <c r="F240" s="21"/>
      <c r="G240" s="21"/>
      <c r="H240" s="21"/>
      <c r="I240" s="14" t="s">
        <v>34</v>
      </c>
      <c r="J240" s="9">
        <f t="shared" si="118"/>
        <v>2894490228.6500001</v>
      </c>
      <c r="K240" s="9">
        <f t="shared" si="168"/>
        <v>360652092.29000002</v>
      </c>
      <c r="L240" s="9">
        <f t="shared" si="168"/>
        <v>383637400.73000002</v>
      </c>
      <c r="M240" s="9">
        <f t="shared" si="168"/>
        <v>447845791.19</v>
      </c>
      <c r="N240" s="9">
        <f t="shared" si="168"/>
        <v>494220696.62</v>
      </c>
      <c r="O240" s="9">
        <f t="shared" si="168"/>
        <v>438552994.36000001</v>
      </c>
      <c r="P240" s="9">
        <f t="shared" si="168"/>
        <v>384669779.56</v>
      </c>
      <c r="Q240" s="9">
        <f t="shared" si="168"/>
        <v>384911473.89999998</v>
      </c>
      <c r="R240" s="9">
        <f t="shared" si="168"/>
        <v>0</v>
      </c>
      <c r="S240" s="21"/>
      <c r="T240" s="21"/>
      <c r="U240" s="21"/>
      <c r="V240" s="21"/>
      <c r="W240" s="21"/>
      <c r="X240" s="21"/>
      <c r="Y240" s="21"/>
      <c r="Z240" s="21"/>
      <c r="AA240" s="21"/>
      <c r="AB240" s="21"/>
      <c r="AC240" s="21"/>
    </row>
    <row r="241" spans="1:29" ht="37.15" customHeight="1" x14ac:dyDescent="0.25">
      <c r="A241" s="21"/>
      <c r="B241" s="21"/>
      <c r="C241" s="21"/>
      <c r="D241" s="21"/>
      <c r="E241" s="21"/>
      <c r="F241" s="21"/>
      <c r="G241" s="21"/>
      <c r="H241" s="21"/>
      <c r="I241" s="14" t="s">
        <v>35</v>
      </c>
      <c r="J241" s="9">
        <f t="shared" si="118"/>
        <v>1145766387.3699999</v>
      </c>
      <c r="K241" s="9">
        <f t="shared" si="168"/>
        <v>158321524.27999997</v>
      </c>
      <c r="L241" s="9">
        <f t="shared" si="168"/>
        <v>173846806.63000003</v>
      </c>
      <c r="M241" s="9">
        <f t="shared" si="168"/>
        <v>190180465.91</v>
      </c>
      <c r="N241" s="9">
        <f t="shared" si="168"/>
        <v>188990645.52999997</v>
      </c>
      <c r="O241" s="9">
        <f t="shared" si="168"/>
        <v>213755016.39999998</v>
      </c>
      <c r="P241" s="9">
        <f t="shared" si="168"/>
        <v>102751746.84</v>
      </c>
      <c r="Q241" s="9">
        <f t="shared" si="168"/>
        <v>117920181.78</v>
      </c>
      <c r="R241" s="9">
        <f t="shared" si="168"/>
        <v>0</v>
      </c>
      <c r="S241" s="21"/>
      <c r="T241" s="21"/>
      <c r="U241" s="21"/>
      <c r="V241" s="21"/>
      <c r="W241" s="21"/>
      <c r="X241" s="21"/>
      <c r="Y241" s="21"/>
      <c r="Z241" s="21"/>
      <c r="AA241" s="21"/>
      <c r="AB241" s="21"/>
      <c r="AC241" s="21"/>
    </row>
    <row r="242" spans="1:29" x14ac:dyDescent="0.25">
      <c r="I242" s="3"/>
      <c r="M242" s="2"/>
      <c r="N242" s="2"/>
      <c r="O242" s="2"/>
      <c r="P242" s="2"/>
      <c r="Q242" s="2"/>
      <c r="R242" s="2"/>
    </row>
    <row r="243" spans="1:29" x14ac:dyDescent="0.25">
      <c r="N243" s="2"/>
      <c r="O243" s="2"/>
      <c r="P243" s="2"/>
      <c r="Q243" s="2"/>
      <c r="R243" s="2"/>
    </row>
    <row r="245" spans="1:29" x14ac:dyDescent="0.25">
      <c r="O245" s="2"/>
    </row>
    <row r="246" spans="1:29" x14ac:dyDescent="0.25">
      <c r="N246" s="2"/>
      <c r="O246" s="2"/>
      <c r="P246" s="2"/>
      <c r="Q246" s="2"/>
      <c r="R246" s="2"/>
    </row>
    <row r="248" spans="1:29" x14ac:dyDescent="0.25">
      <c r="O248" s="2"/>
    </row>
    <row r="251" spans="1:29" x14ac:dyDescent="0.25">
      <c r="O251" s="2"/>
      <c r="P251" s="2"/>
      <c r="Q251" s="2"/>
    </row>
    <row r="252" spans="1:29" x14ac:dyDescent="0.25">
      <c r="O252" s="2"/>
      <c r="P252" s="2"/>
      <c r="Q252" s="2"/>
    </row>
    <row r="254" spans="1:29" x14ac:dyDescent="0.25">
      <c r="O254" s="2"/>
      <c r="P254" s="2"/>
    </row>
    <row r="255" spans="1:29" x14ac:dyDescent="0.25">
      <c r="O255" s="2"/>
      <c r="P255" s="2"/>
    </row>
  </sheetData>
  <mergeCells count="1098">
    <mergeCell ref="S111:S114"/>
    <mergeCell ref="S83:S86"/>
    <mergeCell ref="T75:T78"/>
    <mergeCell ref="U75:U78"/>
    <mergeCell ref="V75:V78"/>
    <mergeCell ref="W75:W78"/>
    <mergeCell ref="X75:X78"/>
    <mergeCell ref="Y75:Y78"/>
    <mergeCell ref="Z75:Z78"/>
    <mergeCell ref="AC75:AC78"/>
    <mergeCell ref="T95:T98"/>
    <mergeCell ref="U95:U98"/>
    <mergeCell ref="G91:G94"/>
    <mergeCell ref="H91:H94"/>
    <mergeCell ref="S91:S94"/>
    <mergeCell ref="T91:T94"/>
    <mergeCell ref="U91:U94"/>
    <mergeCell ref="AC111:AC114"/>
    <mergeCell ref="AC87:AC90"/>
    <mergeCell ref="U79:U80"/>
    <mergeCell ref="T81:T82"/>
    <mergeCell ref="U81:U82"/>
    <mergeCell ref="V81:V82"/>
    <mergeCell ref="W81:W82"/>
    <mergeCell ref="X81:X82"/>
    <mergeCell ref="Y81:Y82"/>
    <mergeCell ref="Z81:Z82"/>
    <mergeCell ref="AA81:AA82"/>
    <mergeCell ref="AB81:AB82"/>
    <mergeCell ref="AC81:AC82"/>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0"/>
    <mergeCell ref="S81:S82"/>
    <mergeCell ref="T79:T80"/>
    <mergeCell ref="AC79:AC80"/>
    <mergeCell ref="AA79:AA80"/>
    <mergeCell ref="Z79:Z80"/>
    <mergeCell ref="Y79:Y80"/>
    <mergeCell ref="X79:X80"/>
    <mergeCell ref="W79:W80"/>
    <mergeCell ref="V79:V80"/>
    <mergeCell ref="A95:A98"/>
    <mergeCell ref="B95:B98"/>
    <mergeCell ref="S95:S98"/>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103:X106"/>
    <mergeCell ref="Y103:Y106"/>
    <mergeCell ref="T83:T86"/>
    <mergeCell ref="U83:U86"/>
    <mergeCell ref="W67:W70"/>
    <mergeCell ref="X67:X70"/>
    <mergeCell ref="Y67:Y70"/>
    <mergeCell ref="Z67:Z70"/>
    <mergeCell ref="AC67:AC70"/>
    <mergeCell ref="V95:V98"/>
    <mergeCell ref="W95:W98"/>
    <mergeCell ref="X95:X98"/>
    <mergeCell ref="Y95:Y98"/>
    <mergeCell ref="Z95:Z98"/>
    <mergeCell ref="AC95:AC98"/>
    <mergeCell ref="W91:W94"/>
    <mergeCell ref="X91:X94"/>
    <mergeCell ref="Y91:Y94"/>
    <mergeCell ref="Z91:Z94"/>
    <mergeCell ref="AC91:AC94"/>
    <mergeCell ref="V91:V94"/>
    <mergeCell ref="AC103:AC106"/>
    <mergeCell ref="AA103:AA106"/>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91:A94"/>
    <mergeCell ref="B91:B94"/>
    <mergeCell ref="C91:C94"/>
    <mergeCell ref="D91:D94"/>
    <mergeCell ref="E91:E94"/>
    <mergeCell ref="F91:F94"/>
    <mergeCell ref="Z103:Z106"/>
    <mergeCell ref="F103:F106"/>
    <mergeCell ref="G103:G106"/>
    <mergeCell ref="H103:H106"/>
    <mergeCell ref="S103:S106"/>
    <mergeCell ref="T103:T106"/>
    <mergeCell ref="U103:U106"/>
    <mergeCell ref="W99:W102"/>
    <mergeCell ref="X99:X102"/>
    <mergeCell ref="Y99:Y102"/>
    <mergeCell ref="Z99:Z102"/>
    <mergeCell ref="A103:A106"/>
    <mergeCell ref="B103:B106"/>
    <mergeCell ref="C103:C106"/>
    <mergeCell ref="D103:D106"/>
    <mergeCell ref="E103:E106"/>
    <mergeCell ref="G99:G102"/>
    <mergeCell ref="H99:H102"/>
    <mergeCell ref="S99:S102"/>
    <mergeCell ref="T99:T102"/>
    <mergeCell ref="U99:U102"/>
    <mergeCell ref="V99:V102"/>
    <mergeCell ref="A99:A102"/>
    <mergeCell ref="B99:B102"/>
    <mergeCell ref="C99:C102"/>
    <mergeCell ref="D99:D102"/>
    <mergeCell ref="E99:E102"/>
    <mergeCell ref="F99:F102"/>
    <mergeCell ref="V103:V106"/>
    <mergeCell ref="W103:W106"/>
    <mergeCell ref="W107:W110"/>
    <mergeCell ref="X107:X110"/>
    <mergeCell ref="Y107:Y110"/>
    <mergeCell ref="Z107:Z110"/>
    <mergeCell ref="AC107:AC110"/>
    <mergeCell ref="A115:AC115"/>
    <mergeCell ref="G107:G110"/>
    <mergeCell ref="H107:H110"/>
    <mergeCell ref="S107:S110"/>
    <mergeCell ref="T107:T110"/>
    <mergeCell ref="U107:U110"/>
    <mergeCell ref="V107:V110"/>
    <mergeCell ref="A107:A110"/>
    <mergeCell ref="B107:B110"/>
    <mergeCell ref="C107:C110"/>
    <mergeCell ref="D107:D110"/>
    <mergeCell ref="E107:E110"/>
    <mergeCell ref="F107:F110"/>
    <mergeCell ref="AA107:AA110"/>
    <mergeCell ref="T111:T114"/>
    <mergeCell ref="U111:U114"/>
    <mergeCell ref="V111:V114"/>
    <mergeCell ref="W111:W114"/>
    <mergeCell ref="X111:X114"/>
    <mergeCell ref="Y111:Y114"/>
    <mergeCell ref="Z111:Z114"/>
    <mergeCell ref="AA111:AA114"/>
    <mergeCell ref="AB111:AB114"/>
    <mergeCell ref="A111:A114"/>
    <mergeCell ref="B111:B114"/>
    <mergeCell ref="C111:C114"/>
    <mergeCell ref="D111:D114"/>
    <mergeCell ref="E111:E114"/>
    <mergeCell ref="F111:F114"/>
    <mergeCell ref="G111:G114"/>
    <mergeCell ref="H111:H114"/>
    <mergeCell ref="AC120:AC123"/>
    <mergeCell ref="F120:F123"/>
    <mergeCell ref="G120:G123"/>
    <mergeCell ref="H120:H123"/>
    <mergeCell ref="S120:S123"/>
    <mergeCell ref="T120:T123"/>
    <mergeCell ref="U120:U123"/>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B116:B119"/>
    <mergeCell ref="C116:C119"/>
    <mergeCell ref="D116:D119"/>
    <mergeCell ref="E116:E119"/>
    <mergeCell ref="F116:F119"/>
    <mergeCell ref="V120:V123"/>
    <mergeCell ref="W120:W123"/>
    <mergeCell ref="X120:X123"/>
    <mergeCell ref="Y120:Y123"/>
    <mergeCell ref="B124:B127"/>
    <mergeCell ref="C124:C127"/>
    <mergeCell ref="D124:D127"/>
    <mergeCell ref="E124:E127"/>
    <mergeCell ref="F124:F127"/>
    <mergeCell ref="Z120:Z123"/>
    <mergeCell ref="AC136:AC139"/>
    <mergeCell ref="A140:AC140"/>
    <mergeCell ref="G136:G139"/>
    <mergeCell ref="H136:H139"/>
    <mergeCell ref="S136:S139"/>
    <mergeCell ref="T136:T139"/>
    <mergeCell ref="U136:U139"/>
    <mergeCell ref="V136:V139"/>
    <mergeCell ref="A136:A139"/>
    <mergeCell ref="B136:B139"/>
    <mergeCell ref="C136:C139"/>
    <mergeCell ref="D136:D139"/>
    <mergeCell ref="E136:E139"/>
    <mergeCell ref="F136:F139"/>
    <mergeCell ref="W124:W127"/>
    <mergeCell ref="X124:X127"/>
    <mergeCell ref="Y124:Y127"/>
    <mergeCell ref="Z124:Z127"/>
    <mergeCell ref="A128:A131"/>
    <mergeCell ref="B128:B131"/>
    <mergeCell ref="C128:C131"/>
    <mergeCell ref="D128:D131"/>
    <mergeCell ref="G124:G127"/>
    <mergeCell ref="H124:H127"/>
    <mergeCell ref="S124:S127"/>
    <mergeCell ref="T124:T127"/>
    <mergeCell ref="U124:U127"/>
    <mergeCell ref="V124:V127"/>
    <mergeCell ref="A124:A127"/>
    <mergeCell ref="Y128:Y135"/>
    <mergeCell ref="Z128:Z135"/>
    <mergeCell ref="A145:A148"/>
    <mergeCell ref="B145:B148"/>
    <mergeCell ref="C145:C148"/>
    <mergeCell ref="D145:D148"/>
    <mergeCell ref="E145:E148"/>
    <mergeCell ref="G141:G144"/>
    <mergeCell ref="H141:H144"/>
    <mergeCell ref="S141:S144"/>
    <mergeCell ref="T141:T144"/>
    <mergeCell ref="U141:U144"/>
    <mergeCell ref="V141:V144"/>
    <mergeCell ref="A141:A144"/>
    <mergeCell ref="B141:B144"/>
    <mergeCell ref="C141:C144"/>
    <mergeCell ref="A132:A135"/>
    <mergeCell ref="B132:B135"/>
    <mergeCell ref="C132:C135"/>
    <mergeCell ref="D132:D135"/>
    <mergeCell ref="E132:E135"/>
    <mergeCell ref="F132:F135"/>
    <mergeCell ref="V128:V135"/>
    <mergeCell ref="D141:D144"/>
    <mergeCell ref="E141:E144"/>
    <mergeCell ref="E128:E131"/>
    <mergeCell ref="AC128:AC135"/>
    <mergeCell ref="F128:F131"/>
    <mergeCell ref="G128:G131"/>
    <mergeCell ref="H128:H131"/>
    <mergeCell ref="S128:S135"/>
    <mergeCell ref="T128:T135"/>
    <mergeCell ref="U128:U135"/>
    <mergeCell ref="G132:G135"/>
    <mergeCell ref="H132:H135"/>
    <mergeCell ref="F141:F144"/>
    <mergeCell ref="V145:V148"/>
    <mergeCell ref="W145:W148"/>
    <mergeCell ref="W136:W139"/>
    <mergeCell ref="X136:X139"/>
    <mergeCell ref="Y136:Y139"/>
    <mergeCell ref="Z136:Z139"/>
    <mergeCell ref="X145:X148"/>
    <mergeCell ref="Y145:Y148"/>
    <mergeCell ref="W128:W135"/>
    <mergeCell ref="X128:X135"/>
    <mergeCell ref="S158:S161"/>
    <mergeCell ref="T158:T161"/>
    <mergeCell ref="U158:U161"/>
    <mergeCell ref="Z145:Z148"/>
    <mergeCell ref="AC145:AC148"/>
    <mergeCell ref="F145:F148"/>
    <mergeCell ref="G145:G148"/>
    <mergeCell ref="H145:H148"/>
    <mergeCell ref="S145:S148"/>
    <mergeCell ref="T145:T148"/>
    <mergeCell ref="U145:U148"/>
    <mergeCell ref="AB145:AB148"/>
    <mergeCell ref="W141:W144"/>
    <mergeCell ref="X141:X144"/>
    <mergeCell ref="Y141:Y144"/>
    <mergeCell ref="Z141:Z144"/>
    <mergeCell ref="AC141:AC144"/>
    <mergeCell ref="W149:W152"/>
    <mergeCell ref="X149:X152"/>
    <mergeCell ref="Y149:Y152"/>
    <mergeCell ref="Z149:Z152"/>
    <mergeCell ref="AC149:AC152"/>
    <mergeCell ref="A153:AC153"/>
    <mergeCell ref="G149:G152"/>
    <mergeCell ref="H149:H152"/>
    <mergeCell ref="S149:S152"/>
    <mergeCell ref="T149:T152"/>
    <mergeCell ref="U149:U152"/>
    <mergeCell ref="V149:V152"/>
    <mergeCell ref="A149:A152"/>
    <mergeCell ref="B149:B152"/>
    <mergeCell ref="C149:C152"/>
    <mergeCell ref="D149:D152"/>
    <mergeCell ref="E149:E152"/>
    <mergeCell ref="F149:F152"/>
    <mergeCell ref="AB149:AB152"/>
    <mergeCell ref="AA158:AA161"/>
    <mergeCell ref="W154:W157"/>
    <mergeCell ref="X154:X157"/>
    <mergeCell ref="Y154:Y157"/>
    <mergeCell ref="Z154:Z157"/>
    <mergeCell ref="AC154:AC157"/>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W158:W161"/>
    <mergeCell ref="X158:X161"/>
    <mergeCell ref="Y158:Y161"/>
    <mergeCell ref="Z158:Z161"/>
    <mergeCell ref="AC158:AC161"/>
    <mergeCell ref="F158:F161"/>
    <mergeCell ref="G158:G161"/>
    <mergeCell ref="H158:H161"/>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X174:X177"/>
    <mergeCell ref="Y174:Y177"/>
    <mergeCell ref="Z174:Z177"/>
    <mergeCell ref="AC174:AC177"/>
    <mergeCell ref="F174:F177"/>
    <mergeCell ref="G174:G177"/>
    <mergeCell ref="H174:H177"/>
    <mergeCell ref="S174:S177"/>
    <mergeCell ref="T174:T177"/>
    <mergeCell ref="U174:U177"/>
    <mergeCell ref="W170:W173"/>
    <mergeCell ref="X170:X173"/>
    <mergeCell ref="Y170:Y173"/>
    <mergeCell ref="Z170:Z173"/>
    <mergeCell ref="AC170:AC173"/>
    <mergeCell ref="W174:W177"/>
    <mergeCell ref="A174:A177"/>
    <mergeCell ref="B174:B177"/>
    <mergeCell ref="C174:C177"/>
    <mergeCell ref="D174:D177"/>
    <mergeCell ref="E174:E177"/>
    <mergeCell ref="G170:G173"/>
    <mergeCell ref="H170:H173"/>
    <mergeCell ref="S170:S173"/>
    <mergeCell ref="T170:T173"/>
    <mergeCell ref="U170:U173"/>
    <mergeCell ref="V170:V173"/>
    <mergeCell ref="A170:A173"/>
    <mergeCell ref="B170:B173"/>
    <mergeCell ref="C170:C173"/>
    <mergeCell ref="D170:D173"/>
    <mergeCell ref="E170:E173"/>
    <mergeCell ref="F170:F173"/>
    <mergeCell ref="V174:V177"/>
    <mergeCell ref="G183:G186"/>
    <mergeCell ref="H183:H186"/>
    <mergeCell ref="T179:T182"/>
    <mergeCell ref="A178:AC178"/>
    <mergeCell ref="A179:A182"/>
    <mergeCell ref="B179:B182"/>
    <mergeCell ref="C179:C182"/>
    <mergeCell ref="D179:D182"/>
    <mergeCell ref="E179:E182"/>
    <mergeCell ref="F179:F182"/>
    <mergeCell ref="G179:G182"/>
    <mergeCell ref="H179:H182"/>
    <mergeCell ref="S179:S182"/>
    <mergeCell ref="Z179:Z182"/>
    <mergeCell ref="U179:U182"/>
    <mergeCell ref="V179:V182"/>
    <mergeCell ref="W179:W182"/>
    <mergeCell ref="X179:X182"/>
    <mergeCell ref="Y179:Y182"/>
    <mergeCell ref="H187:H190"/>
    <mergeCell ref="S187:S190"/>
    <mergeCell ref="T187:T190"/>
    <mergeCell ref="Y183:Y186"/>
    <mergeCell ref="Z183:Z186"/>
    <mergeCell ref="AC183:AC186"/>
    <mergeCell ref="A187:A190"/>
    <mergeCell ref="B187:B190"/>
    <mergeCell ref="C187:C190"/>
    <mergeCell ref="D187:D190"/>
    <mergeCell ref="E187:E190"/>
    <mergeCell ref="F187:F190"/>
    <mergeCell ref="G187:G190"/>
    <mergeCell ref="S183:S186"/>
    <mergeCell ref="T183:T186"/>
    <mergeCell ref="U183:U186"/>
    <mergeCell ref="V183:V186"/>
    <mergeCell ref="W183:W186"/>
    <mergeCell ref="X183:X186"/>
    <mergeCell ref="X187:X190"/>
    <mergeCell ref="Y187:Y190"/>
    <mergeCell ref="Z187:Z190"/>
    <mergeCell ref="AC187:AC190"/>
    <mergeCell ref="U187:U190"/>
    <mergeCell ref="V187:V190"/>
    <mergeCell ref="W187:W190"/>
    <mergeCell ref="A183:A186"/>
    <mergeCell ref="B183:B186"/>
    <mergeCell ref="C183:C186"/>
    <mergeCell ref="D183:D186"/>
    <mergeCell ref="E183:E186"/>
    <mergeCell ref="F183:F186"/>
    <mergeCell ref="AC199:AC202"/>
    <mergeCell ref="W191:W194"/>
    <mergeCell ref="X191:X194"/>
    <mergeCell ref="Y191:Y194"/>
    <mergeCell ref="Z191:Z194"/>
    <mergeCell ref="AC191:AC194"/>
    <mergeCell ref="A195:A198"/>
    <mergeCell ref="B195:B198"/>
    <mergeCell ref="C195:C198"/>
    <mergeCell ref="D195:D198"/>
    <mergeCell ref="E195:E198"/>
    <mergeCell ref="G191:G194"/>
    <mergeCell ref="H191:H194"/>
    <mergeCell ref="S191:S194"/>
    <mergeCell ref="T191:T194"/>
    <mergeCell ref="U191:U194"/>
    <mergeCell ref="V191:V194"/>
    <mergeCell ref="V195:V198"/>
    <mergeCell ref="W195:W198"/>
    <mergeCell ref="X195:X198"/>
    <mergeCell ref="Y195:Y198"/>
    <mergeCell ref="Z195:Z198"/>
    <mergeCell ref="AC195:AC198"/>
    <mergeCell ref="F195:F198"/>
    <mergeCell ref="G195:G198"/>
    <mergeCell ref="A191:A194"/>
    <mergeCell ref="B191:B194"/>
    <mergeCell ref="C191:C194"/>
    <mergeCell ref="D191:D194"/>
    <mergeCell ref="E191:E194"/>
    <mergeCell ref="F191:F194"/>
    <mergeCell ref="S199:S202"/>
    <mergeCell ref="T199:T202"/>
    <mergeCell ref="U199:U202"/>
    <mergeCell ref="V199:V202"/>
    <mergeCell ref="A199:A202"/>
    <mergeCell ref="B199:B202"/>
    <mergeCell ref="C199:C202"/>
    <mergeCell ref="D199:D202"/>
    <mergeCell ref="E199:E202"/>
    <mergeCell ref="F199:F202"/>
    <mergeCell ref="AA199:AA202"/>
    <mergeCell ref="H195:H198"/>
    <mergeCell ref="S195:S198"/>
    <mergeCell ref="T195:T198"/>
    <mergeCell ref="U195:U198"/>
    <mergeCell ref="W199:W202"/>
    <mergeCell ref="X199:X202"/>
    <mergeCell ref="Y199:Y202"/>
    <mergeCell ref="Z199:Z202"/>
    <mergeCell ref="AA195:AA198"/>
    <mergeCell ref="W204:W207"/>
    <mergeCell ref="X204:X207"/>
    <mergeCell ref="Y204:Y207"/>
    <mergeCell ref="Z204:Z207"/>
    <mergeCell ref="A208:A211"/>
    <mergeCell ref="B208:B211"/>
    <mergeCell ref="C208:C211"/>
    <mergeCell ref="D208:D211"/>
    <mergeCell ref="E208:E211"/>
    <mergeCell ref="G204:G207"/>
    <mergeCell ref="H204:H207"/>
    <mergeCell ref="S204:S207"/>
    <mergeCell ref="T204:T207"/>
    <mergeCell ref="U204:U207"/>
    <mergeCell ref="V204:V207"/>
    <mergeCell ref="A204:A207"/>
    <mergeCell ref="B204:B207"/>
    <mergeCell ref="C204:C207"/>
    <mergeCell ref="D204:D207"/>
    <mergeCell ref="E204:E207"/>
    <mergeCell ref="F204:F207"/>
    <mergeCell ref="V208:V211"/>
    <mergeCell ref="W208:W211"/>
    <mergeCell ref="G212:G215"/>
    <mergeCell ref="H212:H215"/>
    <mergeCell ref="S212:S215"/>
    <mergeCell ref="T212:T215"/>
    <mergeCell ref="Y212:Y215"/>
    <mergeCell ref="A216:AC216"/>
    <mergeCell ref="A212:A215"/>
    <mergeCell ref="B212:B215"/>
    <mergeCell ref="C212:C215"/>
    <mergeCell ref="D212:D215"/>
    <mergeCell ref="E212:E215"/>
    <mergeCell ref="F212:F215"/>
    <mergeCell ref="Z212:Z215"/>
    <mergeCell ref="X208:X211"/>
    <mergeCell ref="Y208:Y211"/>
    <mergeCell ref="Z208:Z211"/>
    <mergeCell ref="AC208:AC211"/>
    <mergeCell ref="F208:F211"/>
    <mergeCell ref="G208:G211"/>
    <mergeCell ref="H208:H211"/>
    <mergeCell ref="S208:S211"/>
    <mergeCell ref="T208:T211"/>
    <mergeCell ref="U208:U211"/>
    <mergeCell ref="AA212:AA215"/>
    <mergeCell ref="U212:U215"/>
    <mergeCell ref="V212:V215"/>
    <mergeCell ref="W212:W215"/>
    <mergeCell ref="X212:X215"/>
    <mergeCell ref="X221:X224"/>
    <mergeCell ref="Y221:Y224"/>
    <mergeCell ref="Z221:Z224"/>
    <mergeCell ref="F221:F224"/>
    <mergeCell ref="G221:G224"/>
    <mergeCell ref="H221:H224"/>
    <mergeCell ref="S221:S224"/>
    <mergeCell ref="T221:T224"/>
    <mergeCell ref="U221:U224"/>
    <mergeCell ref="W217:W220"/>
    <mergeCell ref="X217:X220"/>
    <mergeCell ref="Y217:Y220"/>
    <mergeCell ref="Z217:Z220"/>
    <mergeCell ref="A221:A224"/>
    <mergeCell ref="B221:B224"/>
    <mergeCell ref="C221:C224"/>
    <mergeCell ref="D221:D224"/>
    <mergeCell ref="E221:E224"/>
    <mergeCell ref="G217:G220"/>
    <mergeCell ref="H217:H220"/>
    <mergeCell ref="S217:S220"/>
    <mergeCell ref="T217:T220"/>
    <mergeCell ref="U217:U220"/>
    <mergeCell ref="V217:V220"/>
    <mergeCell ref="A217:A220"/>
    <mergeCell ref="B217:B220"/>
    <mergeCell ref="C217:C220"/>
    <mergeCell ref="D217:D220"/>
    <mergeCell ref="E217:E220"/>
    <mergeCell ref="F217:F220"/>
    <mergeCell ref="V221:V224"/>
    <mergeCell ref="W221:W224"/>
    <mergeCell ref="W225:W228"/>
    <mergeCell ref="X225:X228"/>
    <mergeCell ref="Y225:Y228"/>
    <mergeCell ref="Z225:Z228"/>
    <mergeCell ref="AC225:AC228"/>
    <mergeCell ref="A229:AC229"/>
    <mergeCell ref="G225:G228"/>
    <mergeCell ref="H225:H228"/>
    <mergeCell ref="S225:S228"/>
    <mergeCell ref="T225:T228"/>
    <mergeCell ref="U225:U228"/>
    <mergeCell ref="V225:V228"/>
    <mergeCell ref="A225:A228"/>
    <mergeCell ref="B225:B228"/>
    <mergeCell ref="C225:C228"/>
    <mergeCell ref="D225:D228"/>
    <mergeCell ref="E225:E228"/>
    <mergeCell ref="F225:F228"/>
    <mergeCell ref="Y230:Y233"/>
    <mergeCell ref="Z230:Z233"/>
    <mergeCell ref="A234:A237"/>
    <mergeCell ref="B234:B237"/>
    <mergeCell ref="C234:C237"/>
    <mergeCell ref="D234:D237"/>
    <mergeCell ref="E234:E237"/>
    <mergeCell ref="G230:G233"/>
    <mergeCell ref="H230:H233"/>
    <mergeCell ref="S230:S233"/>
    <mergeCell ref="T230:T233"/>
    <mergeCell ref="U230:U233"/>
    <mergeCell ref="V230:V233"/>
    <mergeCell ref="A230:A233"/>
    <mergeCell ref="B230:B233"/>
    <mergeCell ref="C230:C233"/>
    <mergeCell ref="D230:D233"/>
    <mergeCell ref="E230:E233"/>
    <mergeCell ref="F230:F233"/>
    <mergeCell ref="Y236:Y237"/>
    <mergeCell ref="Z236:Z237"/>
    <mergeCell ref="D238:D241"/>
    <mergeCell ref="E238:E241"/>
    <mergeCell ref="F238:F241"/>
    <mergeCell ref="G238:G241"/>
    <mergeCell ref="V236:V237"/>
    <mergeCell ref="W236:W237"/>
    <mergeCell ref="X236:X237"/>
    <mergeCell ref="F234:F237"/>
    <mergeCell ref="G234:G237"/>
    <mergeCell ref="H234:H237"/>
    <mergeCell ref="S234:S235"/>
    <mergeCell ref="T234:T235"/>
    <mergeCell ref="U234:U235"/>
    <mergeCell ref="S236:S237"/>
    <mergeCell ref="T236:T237"/>
    <mergeCell ref="U236:U237"/>
    <mergeCell ref="W230:W233"/>
    <mergeCell ref="X230:X233"/>
    <mergeCell ref="AC234:AC235"/>
    <mergeCell ref="AC238:AC241"/>
    <mergeCell ref="AC204:AC207"/>
    <mergeCell ref="AC217:AC220"/>
    <mergeCell ref="AC221:AC224"/>
    <mergeCell ref="AC230:AC233"/>
    <mergeCell ref="AC212:AC215"/>
    <mergeCell ref="AC179:AC182"/>
    <mergeCell ref="AC99:AC102"/>
    <mergeCell ref="AC116:AC119"/>
    <mergeCell ref="AC124:AC127"/>
    <mergeCell ref="AB217:AB220"/>
    <mergeCell ref="A71:A74"/>
    <mergeCell ref="AC236:AC237"/>
    <mergeCell ref="X238:X241"/>
    <mergeCell ref="Y238:Y241"/>
    <mergeCell ref="Z238:Z241"/>
    <mergeCell ref="H238:H241"/>
    <mergeCell ref="S238:S241"/>
    <mergeCell ref="T238:T241"/>
    <mergeCell ref="U238:U241"/>
    <mergeCell ref="V238:V241"/>
    <mergeCell ref="W238:W241"/>
    <mergeCell ref="V234:V235"/>
    <mergeCell ref="W234:W235"/>
    <mergeCell ref="X234:X235"/>
    <mergeCell ref="Y234:Y235"/>
    <mergeCell ref="Z234:Z235"/>
    <mergeCell ref="AB195:AB198"/>
    <mergeCell ref="AB199:AB202"/>
    <mergeCell ref="A238:B241"/>
    <mergeCell ref="C238:C241"/>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9:AA102"/>
    <mergeCell ref="AB191:AB194"/>
    <mergeCell ref="AA136:AA139"/>
    <mergeCell ref="AA141:AA144"/>
    <mergeCell ref="AA145:AA148"/>
    <mergeCell ref="AA149:AA152"/>
    <mergeCell ref="AA154:AA157"/>
    <mergeCell ref="AA162:AA165"/>
    <mergeCell ref="AA166:AA169"/>
    <mergeCell ref="AA170:AA173"/>
    <mergeCell ref="AA174:AA177"/>
    <mergeCell ref="AA179:AA182"/>
    <mergeCell ref="AA183:AA186"/>
    <mergeCell ref="AA187:AA190"/>
    <mergeCell ref="AA191:AA194"/>
    <mergeCell ref="AB91:AB94"/>
    <mergeCell ref="AB95:AB98"/>
    <mergeCell ref="AB87:AB90"/>
    <mergeCell ref="AB79:AB80"/>
    <mergeCell ref="AB204:AB207"/>
    <mergeCell ref="AB208:AB211"/>
    <mergeCell ref="AB221:AB224"/>
    <mergeCell ref="AB225:AB228"/>
    <mergeCell ref="AB230:AB233"/>
    <mergeCell ref="AB234:AB235"/>
    <mergeCell ref="AB212:AB215"/>
    <mergeCell ref="AB154:AB157"/>
    <mergeCell ref="AB158:AB161"/>
    <mergeCell ref="AB162:AB165"/>
    <mergeCell ref="AB166:AB169"/>
    <mergeCell ref="AB170:AB173"/>
    <mergeCell ref="AB174:AB177"/>
    <mergeCell ref="AB179:AB182"/>
    <mergeCell ref="AB183:AB186"/>
    <mergeCell ref="AB187:AB190"/>
    <mergeCell ref="AB99:AB102"/>
    <mergeCell ref="AB103:AB106"/>
    <mergeCell ref="AB107:AB110"/>
    <mergeCell ref="AB116:AB119"/>
    <mergeCell ref="AB120:AB123"/>
    <mergeCell ref="AB124:AB127"/>
    <mergeCell ref="AB128:AB135"/>
    <mergeCell ref="AB136:AB139"/>
    <mergeCell ref="AB141:AB144"/>
    <mergeCell ref="A203:AC203"/>
    <mergeCell ref="G199:G202"/>
    <mergeCell ref="H199:H202"/>
    <mergeCell ref="AA116:AA119"/>
    <mergeCell ref="AA120:AA123"/>
    <mergeCell ref="AA124:AA127"/>
    <mergeCell ref="AA128:AA135"/>
    <mergeCell ref="AB236:AB237"/>
    <mergeCell ref="AB238:AB241"/>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91:AA94"/>
    <mergeCell ref="AA95:AA98"/>
    <mergeCell ref="AA204:AA207"/>
    <mergeCell ref="AA208:AA211"/>
    <mergeCell ref="AA217:AA220"/>
    <mergeCell ref="AA221:AA224"/>
    <mergeCell ref="AA225:AA228"/>
    <mergeCell ref="AA230:AA233"/>
    <mergeCell ref="AA234:AA235"/>
    <mergeCell ref="AA236:AA237"/>
    <mergeCell ref="AA238:AA241"/>
    <mergeCell ref="A87:A90"/>
    <mergeCell ref="B87:B90"/>
    <mergeCell ref="C87:C90"/>
    <mergeCell ref="D87:D90"/>
    <mergeCell ref="E87:E90"/>
    <mergeCell ref="F87:F90"/>
    <mergeCell ref="G87:G90"/>
    <mergeCell ref="H87:H90"/>
    <mergeCell ref="S87:S90"/>
    <mergeCell ref="T87:T90"/>
    <mergeCell ref="U87:U90"/>
    <mergeCell ref="V87:V90"/>
    <mergeCell ref="W87:W90"/>
    <mergeCell ref="X87:X90"/>
    <mergeCell ref="Y87:Y90"/>
    <mergeCell ref="Z87:Z90"/>
    <mergeCell ref="AA87:AA90"/>
  </mergeCells>
  <pageMargins left="0.59055118110236227" right="0.59055118110236227" top="0.78740157480314965" bottom="0.78740157480314965" header="0.31496062992125984" footer="0.62992125984251968"/>
  <pageSetup paperSize="9" scale="35" fitToHeight="111" orientation="landscape" r:id="rId1"/>
  <headerFooter differentFirst="1" scaleWithDoc="0" alignWithMargins="0">
    <oddHeader>&amp;C&amp;P</oddHeader>
  </headerFooter>
  <rowBreaks count="2" manualBreakCount="2">
    <brk id="50" max="28" man="1"/>
    <brk id="161"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3" sqref="F33"/>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2024-04-05T05:31:30Z</dcterms:modified>
</cp:coreProperties>
</file>