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00" yWindow="-72" windowWidth="24156" windowHeight="128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Лист1!$17:$21</definedName>
    <definedName name="_xlnm.Print_Area" localSheetId="0">Лист1!$A$1:$S$385</definedName>
  </definedNames>
  <calcPr calcId="162913"/>
</workbook>
</file>

<file path=xl/calcChain.xml><?xml version="1.0" encoding="utf-8"?>
<calcChain xmlns="http://schemas.openxmlformats.org/spreadsheetml/2006/main">
  <c r="P306" i="1" l="1"/>
  <c r="I356" i="1" l="1"/>
  <c r="I355" i="1"/>
  <c r="I354" i="1"/>
  <c r="I353" i="1"/>
  <c r="H356" i="1"/>
  <c r="H355" i="1"/>
  <c r="H354" i="1"/>
  <c r="H353" i="1"/>
  <c r="H352" i="1" l="1"/>
  <c r="I352" i="1"/>
  <c r="I341" i="1"/>
  <c r="I337" i="1"/>
  <c r="I336" i="1"/>
  <c r="I335" i="1"/>
  <c r="I334" i="1"/>
  <c r="H341" i="1"/>
  <c r="H337" i="1"/>
  <c r="H336" i="1"/>
  <c r="H335" i="1"/>
  <c r="H333" i="1" s="1"/>
  <c r="H334" i="1"/>
  <c r="P337" i="1"/>
  <c r="Q333" i="1" s="1"/>
  <c r="I333" i="1" l="1"/>
  <c r="J337" i="1"/>
  <c r="H294" i="1" l="1"/>
  <c r="I294" i="1"/>
  <c r="I314" i="1"/>
  <c r="J314" i="1" s="1"/>
  <c r="I310" i="1"/>
  <c r="I306" i="1"/>
  <c r="I305" i="1"/>
  <c r="I304" i="1"/>
  <c r="I303" i="1"/>
  <c r="H314" i="1"/>
  <c r="H310" i="1"/>
  <c r="H306" i="1"/>
  <c r="H305" i="1"/>
  <c r="H304" i="1"/>
  <c r="H303" i="1"/>
  <c r="I290" i="1"/>
  <c r="I286" i="1"/>
  <c r="I282" i="1"/>
  <c r="I281" i="1"/>
  <c r="I280" i="1"/>
  <c r="I279" i="1"/>
  <c r="H290" i="1"/>
  <c r="H286" i="1"/>
  <c r="H282" i="1"/>
  <c r="H281" i="1"/>
  <c r="H280" i="1"/>
  <c r="H279" i="1"/>
  <c r="I270" i="1"/>
  <c r="I268" i="1"/>
  <c r="I266" i="1" s="1"/>
  <c r="I265" i="1"/>
  <c r="I263" i="1"/>
  <c r="H270" i="1"/>
  <c r="H265" i="1"/>
  <c r="H329" i="1" s="1"/>
  <c r="H263" i="1"/>
  <c r="H327" i="1" l="1"/>
  <c r="H278" i="1"/>
  <c r="H302" i="1"/>
  <c r="I302" i="1"/>
  <c r="I264" i="1"/>
  <c r="I262" i="1" s="1"/>
  <c r="H268" i="1"/>
  <c r="H264" i="1" s="1"/>
  <c r="H328" i="1" s="1"/>
  <c r="H326" i="1" s="1"/>
  <c r="I278" i="1"/>
  <c r="H266" i="1"/>
  <c r="H262" i="1" l="1"/>
  <c r="I246" i="1"/>
  <c r="I242" i="1"/>
  <c r="I238" i="1"/>
  <c r="I234" i="1"/>
  <c r="I233" i="1"/>
  <c r="I232" i="1"/>
  <c r="I231" i="1"/>
  <c r="I226" i="1"/>
  <c r="I222" i="1"/>
  <c r="I221" i="1"/>
  <c r="I217" i="1" s="1"/>
  <c r="I253" i="1" s="1"/>
  <c r="I220" i="1"/>
  <c r="I216" i="1" s="1"/>
  <c r="I252" i="1" s="1"/>
  <c r="I219" i="1"/>
  <c r="H246" i="1"/>
  <c r="H242" i="1"/>
  <c r="H238" i="1"/>
  <c r="H234" i="1"/>
  <c r="H233" i="1"/>
  <c r="H232" i="1"/>
  <c r="H231" i="1"/>
  <c r="H226" i="1"/>
  <c r="H222" i="1"/>
  <c r="H221" i="1"/>
  <c r="H217" i="1" s="1"/>
  <c r="H253" i="1" s="1"/>
  <c r="H220" i="1"/>
  <c r="H219" i="1"/>
  <c r="H216" i="1" l="1"/>
  <c r="H252" i="1" s="1"/>
  <c r="I230" i="1"/>
  <c r="H215" i="1"/>
  <c r="H214" i="1" s="1"/>
  <c r="H250" i="1" s="1"/>
  <c r="I218" i="1"/>
  <c r="J226" i="1"/>
  <c r="J234" i="1"/>
  <c r="H218" i="1"/>
  <c r="H230" i="1"/>
  <c r="J230" i="1" s="1"/>
  <c r="I215" i="1"/>
  <c r="I251" i="1" s="1"/>
  <c r="J238" i="1"/>
  <c r="H251" i="1" l="1"/>
  <c r="I214" i="1"/>
  <c r="I250" i="1" s="1"/>
  <c r="I203" i="1"/>
  <c r="I202" i="1"/>
  <c r="I201" i="1"/>
  <c r="I200" i="1"/>
  <c r="H203" i="1"/>
  <c r="H202" i="1"/>
  <c r="H201" i="1"/>
  <c r="H200" i="1"/>
  <c r="I191" i="1"/>
  <c r="I187" i="1"/>
  <c r="I186" i="1"/>
  <c r="I185" i="1"/>
  <c r="I184" i="1"/>
  <c r="H191" i="1"/>
  <c r="H187" i="1"/>
  <c r="H186" i="1"/>
  <c r="H185" i="1"/>
  <c r="H184" i="1"/>
  <c r="I210" i="1" l="1"/>
  <c r="H210" i="1"/>
  <c r="I209" i="1"/>
  <c r="H209" i="1"/>
  <c r="I208" i="1"/>
  <c r="H199" i="1"/>
  <c r="I199" i="1"/>
  <c r="H183" i="1"/>
  <c r="I183" i="1"/>
  <c r="H208" i="1"/>
  <c r="I172" i="1"/>
  <c r="I168" i="1"/>
  <c r="I164" i="1"/>
  <c r="I162" i="1"/>
  <c r="I160" i="1" s="1"/>
  <c r="I158" i="1"/>
  <c r="H158" i="1" s="1"/>
  <c r="H156" i="1" s="1"/>
  <c r="I154" i="1"/>
  <c r="I153" i="1"/>
  <c r="I150" i="1"/>
  <c r="I149" i="1"/>
  <c r="I147" i="1"/>
  <c r="I179" i="1" s="1"/>
  <c r="H172" i="1"/>
  <c r="H168" i="1"/>
  <c r="H164" i="1"/>
  <c r="H149" i="1"/>
  <c r="H147" i="1"/>
  <c r="H179" i="1" s="1"/>
  <c r="I207" i="1" l="1"/>
  <c r="H207" i="1"/>
  <c r="J168" i="1"/>
  <c r="H162" i="1"/>
  <c r="H160" i="1" s="1"/>
  <c r="I146" i="1"/>
  <c r="I178" i="1" s="1"/>
  <c r="I176" i="1" s="1"/>
  <c r="H154" i="1"/>
  <c r="I156" i="1"/>
  <c r="I148" i="1"/>
  <c r="H150" i="1"/>
  <c r="H148" i="1" s="1"/>
  <c r="I152" i="1"/>
  <c r="H153" i="1"/>
  <c r="H145" i="1" s="1"/>
  <c r="I145" i="1"/>
  <c r="H146" i="1" l="1"/>
  <c r="H178" i="1" s="1"/>
  <c r="H176" i="1" s="1"/>
  <c r="H152" i="1"/>
  <c r="I177" i="1"/>
  <c r="I144" i="1"/>
  <c r="H177" i="1"/>
  <c r="H144" i="1" l="1"/>
  <c r="I133" i="1"/>
  <c r="I132" i="1"/>
  <c r="I131" i="1"/>
  <c r="I130" i="1"/>
  <c r="H133" i="1"/>
  <c r="H132" i="1"/>
  <c r="H131" i="1"/>
  <c r="H130" i="1"/>
  <c r="I121" i="1"/>
  <c r="I120" i="1"/>
  <c r="I119" i="1"/>
  <c r="I118" i="1"/>
  <c r="H121" i="1"/>
  <c r="H120" i="1"/>
  <c r="H119" i="1"/>
  <c r="H118" i="1"/>
  <c r="I109" i="1"/>
  <c r="I105" i="1"/>
  <c r="I101" i="1"/>
  <c r="I100" i="1"/>
  <c r="I99" i="1"/>
  <c r="I98" i="1"/>
  <c r="H109" i="1"/>
  <c r="H105" i="1"/>
  <c r="H101" i="1"/>
  <c r="H100" i="1"/>
  <c r="H99" i="1"/>
  <c r="H139" i="1" s="1"/>
  <c r="H98" i="1"/>
  <c r="I97" i="1" l="1"/>
  <c r="H97" i="1"/>
  <c r="I129" i="1"/>
  <c r="H140" i="1"/>
  <c r="I117" i="1"/>
  <c r="I140" i="1"/>
  <c r="H117" i="1"/>
  <c r="H129" i="1"/>
  <c r="H138" i="1"/>
  <c r="I138" i="1"/>
  <c r="I139" i="1"/>
  <c r="P62" i="1"/>
  <c r="Q26" i="1" s="1"/>
  <c r="I86" i="1"/>
  <c r="I82" i="1"/>
  <c r="I81" i="1"/>
  <c r="I80" i="1"/>
  <c r="I78" i="1" s="1"/>
  <c r="I79" i="1"/>
  <c r="H86" i="1"/>
  <c r="H82" i="1"/>
  <c r="H81" i="1"/>
  <c r="H80" i="1"/>
  <c r="H79" i="1"/>
  <c r="H78" i="1" l="1"/>
  <c r="H137" i="1"/>
  <c r="I137" i="1"/>
  <c r="I70" i="1"/>
  <c r="I66" i="1"/>
  <c r="I62" i="1"/>
  <c r="I58" i="1"/>
  <c r="I54" i="1"/>
  <c r="I50" i="1"/>
  <c r="I46" i="1"/>
  <c r="I42" i="1"/>
  <c r="I38" i="1"/>
  <c r="I34" i="1"/>
  <c r="I30" i="1"/>
  <c r="I29" i="1"/>
  <c r="I28" i="1"/>
  <c r="I27" i="1"/>
  <c r="H70" i="1"/>
  <c r="H66" i="1"/>
  <c r="H62" i="1"/>
  <c r="H58" i="1"/>
  <c r="H54" i="1"/>
  <c r="H50" i="1"/>
  <c r="H46" i="1"/>
  <c r="H42" i="1"/>
  <c r="H38" i="1"/>
  <c r="H34" i="1"/>
  <c r="H30" i="1"/>
  <c r="H29" i="1"/>
  <c r="H28" i="1"/>
  <c r="H27" i="1"/>
  <c r="J66" i="1"/>
  <c r="J58" i="1" l="1"/>
  <c r="J70" i="1"/>
  <c r="H26" i="1"/>
  <c r="I26" i="1"/>
  <c r="J62" i="1"/>
  <c r="I375" i="1" l="1"/>
  <c r="I374" i="1"/>
  <c r="I373" i="1"/>
  <c r="H375" i="1"/>
  <c r="H374" i="1"/>
  <c r="H373" i="1"/>
  <c r="I346" i="1"/>
  <c r="I348" i="1"/>
  <c r="I347" i="1"/>
  <c r="H346" i="1"/>
  <c r="H348" i="1"/>
  <c r="H347" i="1"/>
  <c r="I372" i="1" l="1"/>
  <c r="H372" i="1"/>
  <c r="H345" i="1"/>
  <c r="I345" i="1"/>
  <c r="I327" i="1" l="1"/>
  <c r="I377" i="1" s="1"/>
  <c r="I329" i="1" l="1"/>
  <c r="I328" i="1" l="1"/>
  <c r="I378" i="1" s="1"/>
  <c r="J294" i="1"/>
  <c r="J46" i="1" l="1"/>
  <c r="J38" i="1"/>
  <c r="J34" i="1"/>
  <c r="J30" i="1"/>
  <c r="J50" i="1"/>
  <c r="J54" i="1"/>
  <c r="P86" i="1"/>
  <c r="Q78" i="1" s="1"/>
  <c r="R25" i="1" s="1"/>
  <c r="J78" i="1" l="1"/>
  <c r="J26" i="1"/>
  <c r="J42" i="1"/>
  <c r="J90" i="1" l="1"/>
  <c r="J82" i="1"/>
  <c r="P368" i="1" l="1"/>
  <c r="Q364" i="1" s="1"/>
  <c r="P356" i="1"/>
  <c r="Q352" i="1" s="1"/>
  <c r="R331" i="1"/>
  <c r="P294" i="1"/>
  <c r="P286" i="1"/>
  <c r="P282" i="1"/>
  <c r="J250" i="1"/>
  <c r="J246" i="1"/>
  <c r="P222" i="1"/>
  <c r="P218" i="1"/>
  <c r="J218" i="1"/>
  <c r="P191" i="1"/>
  <c r="P187" i="1"/>
  <c r="J187" i="1"/>
  <c r="J191" i="1"/>
  <c r="J183" i="1"/>
  <c r="P148" i="1"/>
  <c r="P144" i="1"/>
  <c r="J148" i="1"/>
  <c r="J152" i="1"/>
  <c r="J164" i="1"/>
  <c r="J172" i="1"/>
  <c r="J176" i="1"/>
  <c r="J144" i="1"/>
  <c r="J137" i="1"/>
  <c r="J121" i="1"/>
  <c r="J117" i="1"/>
  <c r="P109" i="1"/>
  <c r="P97" i="1"/>
  <c r="J101" i="1"/>
  <c r="J105" i="1"/>
  <c r="J109" i="1"/>
  <c r="J97" i="1"/>
  <c r="Q214" i="1" l="1"/>
  <c r="R212" i="1" s="1"/>
  <c r="Q278" i="1"/>
  <c r="Q144" i="1"/>
  <c r="R142" i="1" s="1"/>
  <c r="Q183" i="1"/>
  <c r="R181" i="1" s="1"/>
  <c r="R350" i="1"/>
  <c r="Q97" i="1"/>
  <c r="R95" i="1" s="1"/>
  <c r="G377" i="1"/>
  <c r="G379" i="1" l="1"/>
  <c r="G378" i="1"/>
  <c r="H377" i="1"/>
  <c r="P266" i="1"/>
  <c r="Q262" i="1" s="1"/>
  <c r="R258" i="1" s="1"/>
  <c r="J356" i="1" l="1"/>
  <c r="J352" i="1"/>
  <c r="J333" i="1"/>
  <c r="J302" i="1"/>
  <c r="J286" i="1"/>
  <c r="J282" i="1"/>
  <c r="H379" i="1"/>
  <c r="J278" i="1" l="1"/>
  <c r="I326" i="1"/>
  <c r="J345" i="1"/>
  <c r="J214" i="1"/>
  <c r="I376" i="1" l="1"/>
  <c r="G376" i="1"/>
  <c r="J326" i="1" l="1"/>
  <c r="H378" i="1" l="1"/>
  <c r="H376" i="1" s="1"/>
  <c r="J376" i="1" s="1"/>
  <c r="E32" i="2" l="1"/>
  <c r="G20" i="2"/>
  <c r="H20" i="2"/>
  <c r="I20" i="2"/>
  <c r="J20" i="2"/>
  <c r="F20" i="2"/>
  <c r="R376" i="1"/>
</calcChain>
</file>

<file path=xl/sharedStrings.xml><?xml version="1.0" encoding="utf-8"?>
<sst xmlns="http://schemas.openxmlformats.org/spreadsheetml/2006/main" count="1385" uniqueCount="248">
  <si>
    <t>№ п/п</t>
  </si>
  <si>
    <t>единица измерения</t>
  </si>
  <si>
    <t>х</t>
  </si>
  <si>
    <t>стало</t>
  </si>
  <si>
    <t>было</t>
  </si>
  <si>
    <t>ОТЧЕТ</t>
  </si>
  <si>
    <t>Объем финансирования мероприятия муниципальной программы (рублей)</t>
  </si>
  <si>
    <t>План</t>
  </si>
  <si>
    <t xml:space="preserve">Главный распорядитель бюджетных средств 
районного бюджета
</t>
  </si>
  <si>
    <t>Наименование</t>
  </si>
  <si>
    <t>Всего</t>
  </si>
  <si>
    <t>Источники финансирования</t>
  </si>
  <si>
    <t>Значение</t>
  </si>
  <si>
    <t>Уровень финансового обеспечения основных мероприятий</t>
  </si>
  <si>
    <t>Степень достижения целевых индикаторов основных мероприятий</t>
  </si>
  <si>
    <t>Расчет эффективности реализации мероприятий</t>
  </si>
  <si>
    <t>Расчет эффективности n-й подпрограммы</t>
  </si>
  <si>
    <t>1.</t>
  </si>
  <si>
    <t>1.1.</t>
  </si>
  <si>
    <t>1.1.1.</t>
  </si>
  <si>
    <t>1.1.2.</t>
  </si>
  <si>
    <t>Итого по подпрограмме 1 муниципальной программы</t>
  </si>
  <si>
    <t>Всего по муниципальной программе</t>
  </si>
  <si>
    <t>Раздел</t>
  </si>
  <si>
    <t>Подраздел</t>
  </si>
  <si>
    <t>Коды классификации расходов</t>
  </si>
  <si>
    <t>Итого по подпрограмме 2 муниципальной программы</t>
  </si>
  <si>
    <t>Администрация КМР</t>
  </si>
  <si>
    <t>всего, в т.ч.:</t>
  </si>
  <si>
    <t>областной бюджет</t>
  </si>
  <si>
    <t>04</t>
  </si>
  <si>
    <t>03</t>
  </si>
  <si>
    <t>05</t>
  </si>
  <si>
    <t>федеральный бюджет</t>
  </si>
  <si>
    <t>09</t>
  </si>
  <si>
    <t>Факт</t>
  </si>
  <si>
    <t>Целевые индикаторы реализации
мероприятия (группы мероприятий) муниципальной программы</t>
  </si>
  <si>
    <t xml:space="preserve">
ОЦЕНКА ЭФФЕКТИВНОСТИ
муниципальной программы Калачинского муниципального района Омской области 
«Развитие экономического потенциала Калачинского муниципального района на 2014-2019 годы»
За 2018 год
</t>
  </si>
  <si>
    <t>Расчет эффективаности муниципальной программы</t>
  </si>
  <si>
    <t>Е&gt;100%, в соответствии с методикой проведения оценки эффективности реализации муниципальной программы, выполнение программы эффективно.</t>
  </si>
  <si>
    <t>Е=(100,5+100+128,83+100+100+100)/6*100%=104,89</t>
  </si>
  <si>
    <t>о реализации муниципальной программы Калачинского городского поселения Калачинского района Омской области</t>
  </si>
  <si>
    <t>Приложение № 4
к Порядку принятия решений о разработке
 муниципальных программ Калачинского городского поселения Калачинского района Омской области, их формирования и реализации</t>
  </si>
  <si>
    <t xml:space="preserve">Наименование мероприятия
муниципальной программы 
Калачинского городского поселения Калачинского района Омской области (далее –
 муниципальная программа программа)
</t>
  </si>
  <si>
    <t>Цель подпрограммы 1 муниципальной программы
Осуществление эффективного муниципального управления, управление общественными финансами и имуществом Калачинского городского поселения</t>
  </si>
  <si>
    <t>КУМИ</t>
  </si>
  <si>
    <t>городской бюджет</t>
  </si>
  <si>
    <t>1.1.3.</t>
  </si>
  <si>
    <t>1.1.4.</t>
  </si>
  <si>
    <t>Комитет по культуре и искуству</t>
  </si>
  <si>
    <t>08</t>
  </si>
  <si>
    <t>01</t>
  </si>
  <si>
    <t>шт.</t>
  </si>
  <si>
    <t>Итого по подпрограмме 3 муниципальной программы</t>
  </si>
  <si>
    <t>Основное мероприятие 1 ПП - Развитие массового спорта на территории городского поселения</t>
  </si>
  <si>
    <t>КДМФКиС</t>
  </si>
  <si>
    <t>Итого по подпрограмме 4 муниципальной программы</t>
  </si>
  <si>
    <t>Итого по подпрограмме 5 муниципальной программы</t>
  </si>
  <si>
    <t>1.1.5.</t>
  </si>
  <si>
    <t>1.1.6.</t>
  </si>
  <si>
    <t>1.1.7.</t>
  </si>
  <si>
    <t>1.1.8.</t>
  </si>
  <si>
    <t>Итого по подпрограмме 7 муниципальной программы</t>
  </si>
  <si>
    <t>2.1.</t>
  </si>
  <si>
    <t>2.1.1.</t>
  </si>
  <si>
    <t>2.1.2.</t>
  </si>
  <si>
    <t>2.1.3.</t>
  </si>
  <si>
    <t>3.1.</t>
  </si>
  <si>
    <t>3.1.1.</t>
  </si>
  <si>
    <t>3.1.2.</t>
  </si>
  <si>
    <t>4.</t>
  </si>
  <si>
    <t>семей</t>
  </si>
  <si>
    <t>Итого по подпрограмме 8 муниципальной программы</t>
  </si>
  <si>
    <t>км.</t>
  </si>
  <si>
    <t>Основное мероприятие 1 ПП - Обеспечение транспортного сообщения по муниципальным маршрутам в границах Калачинского городского поселения</t>
  </si>
  <si>
    <t>2.</t>
  </si>
  <si>
    <t>Обеспечение бесперебойного транспортного обслуживания населения городского поселения</t>
  </si>
  <si>
    <t>%</t>
  </si>
  <si>
    <t>Основное мероприятие 1 ПП - Обеспечение пожарной безопасности</t>
  </si>
  <si>
    <t>Основное мероприятие 2 ПП - Информационное сопровождение мероприятий противопожарной направленности</t>
  </si>
  <si>
    <t>13</t>
  </si>
  <si>
    <t>12</t>
  </si>
  <si>
    <t>«Развитие экономического потенциала и реализация вопросов местного значения Калачинского городского поселения на 2020-2025 годы»</t>
  </si>
  <si>
    <t>Задача 1 подпрограммы 1 муниципальной программы
Обеспечение эффективного осуществления своих полномочий Администрацией Калачинского муниципального района в рамках исполнения полномочий Администрации городского поселения</t>
  </si>
  <si>
    <t>Основное мероприятие 1 ПП - Обеспечение функций Администрации Калачинского городского поселения Администрацией  Калачинского муниципального района Омской области</t>
  </si>
  <si>
    <t>мероприятие 1 ОМ 1 ПП - Содержание и обслуживание объектов, находящихся в казне</t>
  </si>
  <si>
    <t>мероприятие 2 ОМ 1 ПП - Проведение меропритий по землеустройству и землепользованию</t>
  </si>
  <si>
    <t>мероприятие 3 ОМ 1 ПП - осуществление оценки объектов собственности Калачинского городского поселения</t>
  </si>
  <si>
    <t>мероприятие 4 ОМ 1 ПП - информационное и организационно-методическое обеспечение в сфере регулирования отношений по управлению государственной собственностью</t>
  </si>
  <si>
    <t>мероприятие 5 ОМ 1 ПП - уплата прочих налогов, сборов и иных платежей</t>
  </si>
  <si>
    <t>мероприятие 6 ОМ 1 ПП - обеспечение деятельности народных дружин</t>
  </si>
  <si>
    <t>14</t>
  </si>
  <si>
    <t>мероприятие 7 ОМ 1 ПП - доплаты к пенсии муниципальных слжащих</t>
  </si>
  <si>
    <t>мероприятие 8 ОМ 1 ПП - материально-техническое обеспечение подготовки и проведения выборов в органы местного самоуправления</t>
  </si>
  <si>
    <t>07</t>
  </si>
  <si>
    <t>Задача 2 подпрограммы 1 муниципальной программы                           Эффективное формирование, развитие собственности и повышение качества управления муниципальными финансами Калачинского городского поселения</t>
  </si>
  <si>
    <t>Основное мероприятие 1 ПП - Развитие городского хозяйства Калачинского городского поселения</t>
  </si>
  <si>
    <t>мероприятие 1 ОМ 2 ПП - создание условий для исполнения полномочий в сфере жилищно-коммунального хозяйства</t>
  </si>
  <si>
    <t>мероприятие 2 ОМ 2 ПП - участие в организации и финансировании проведения общественных работ</t>
  </si>
  <si>
    <t>Численность лиц занятых на общественных работах</t>
  </si>
  <si>
    <t>чел.</t>
  </si>
  <si>
    <t>Задача 1 подпрограммы 2 муниципальной программы
Сохранение, развитие и пропаганда традиций мирового театра кукол</t>
  </si>
  <si>
    <t>Цель подпрограммы 2 муниципальной программы 
Эстетическое воспитание и образование детей, подростков и молодежи средствами театрального искусства и организация качественного досуга жителей города</t>
  </si>
  <si>
    <t>Основное мероприятие 1 ПП - Обеспечение театрального и концертного обслуживания поселения</t>
  </si>
  <si>
    <t>Количество посещений театра (спектакли, концерты, творческие вечера и т.п.)</t>
  </si>
  <si>
    <t>мероприятие 1 ОМ 1 ПП - Реализация прочих мероприятий</t>
  </si>
  <si>
    <t>мероприятие 2 ОМ 1 ПП - Поддержка творческой деятельности муниципальных театров в городах с численностью до 300 тыс. человек</t>
  </si>
  <si>
    <t>Задача 2 подпрограммы 2 муниципальной программы                             Организация и проведение массовых мероприятий (праздников, фестивалей, конкурсов и др.)</t>
  </si>
  <si>
    <t>Основное мероприятие 2 ПП - Проведение массовых мероприятий</t>
  </si>
  <si>
    <t>мероприятие 1 ОМ 2 ПП - Реализация прочих мероприятий</t>
  </si>
  <si>
    <t>3.</t>
  </si>
  <si>
    <t>Задача 3 подпрограммы 2 муниципальной программы                            Реализация национального проекта "Культура" в Калачинском муниципальном районе</t>
  </si>
  <si>
    <t>Основное мероприятие 3 ПП -  Реализация регионального проекта "Цифровая культура", направленного на достижение целей федерального проекта "Цифровая культура"</t>
  </si>
  <si>
    <t>мероприятие 1 ОМ 3 ПП - создание виртуальных концертных залов</t>
  </si>
  <si>
    <t>Цель подпрограммы 3 муниципальной программы 
Повышение комфортности городской среды, повышение индекса качества городской среды</t>
  </si>
  <si>
    <t>Задача 1 подпрограммы 3 муниципальной программы
Проведение работ и мероприятий, направленных на обеспечение чистоты и порядка на территории города, создание благоприятных и здоровых условий жизни населения</t>
  </si>
  <si>
    <t>Основное мероприятие 1 ПП - Благоустройство города Калачинск</t>
  </si>
  <si>
    <t>Увеличение площади ухода за зелеными зонами города</t>
  </si>
  <si>
    <t>тыс.кв.м.</t>
  </si>
  <si>
    <t>меропритие 1 ОМ 1 ПП - Содержание и уборка территорий улиц, площадей, тротуаров (за исключением придомовых территорий)</t>
  </si>
  <si>
    <t>Повышение комфортности городской среды, повышение индекса качества городской среды</t>
  </si>
  <si>
    <t>меропритие 2 ОМ 1 ПП - Озеленение территории городского поселения</t>
  </si>
  <si>
    <t>меропритие 3 ОМ 1 ПП - Оформление снежного городка</t>
  </si>
  <si>
    <t>меропритие 4 ОМ 1 ПП - Организация и содержание мест захоронения</t>
  </si>
  <si>
    <t>меропритие 5 ОМ 1 ПП - Создание мест (площадок) накопления твердых коммунальных отходов</t>
  </si>
  <si>
    <t>меропритие 6 ОМ 1 ПП - Обеспечение жителей поселения уличным освещением</t>
  </si>
  <si>
    <t>Цель подпрограммы 4 муниципальной программы 
Увеличение количества населения ведущего здоровый образ жизни и занимающихся физической культурой и массовым спортом</t>
  </si>
  <si>
    <t>Задача 1 подпрограммы 4 муниципальной программы
 Создание условий, ориентирующих население на здоровый образ жизни, в том числе и на занятия физической культурой и массовым спортом</t>
  </si>
  <si>
    <t>меропритие 1 ОМ 1 ПП - Организация деятельности по осуществлению меропритий в сфере массового спорта</t>
  </si>
  <si>
    <t>Доля жителей Калачинского городского поселения систематически занимающихся физической культурой и спортом</t>
  </si>
  <si>
    <t>меропритие 1 ОМ 1 ПП - Укрепление и развитие материально-технической базы муниципальных учреждений физической культуры и спорта</t>
  </si>
  <si>
    <t>Доля обучающихся Калачинского городского поселения систематически занимающихся физической культурой и спортом</t>
  </si>
  <si>
    <t>Задача 2 подпрограммы 4 муниципальной программы                                Организация проведения официальных физкультурно-оздоровительных и спортивных мероприятий</t>
  </si>
  <si>
    <t>меропритие 1 ОМ 2 ПП - Реализация прочих мероприятий</t>
  </si>
  <si>
    <t>Задача 1 подпрограммы 5 муниципальной программы
Осуществление текущего ремонта и строительства автомобильных дорог</t>
  </si>
  <si>
    <t>Цель подпрограммы 5 муниципальной программы 
Увеличение доли автомобильных дорог с твердым покрытием и повышение удовлетворённости населения качеством автомобильных дорог</t>
  </si>
  <si>
    <t>Основное мероприятие 1 ПП - Содержание, ремонт, строительство дорог, тротуаров и инженерных сооружений на них</t>
  </si>
  <si>
    <t>мероприятие 1 ОМ 1 ПП - Содержание автомобильных дорог и инженерных сооружений на них</t>
  </si>
  <si>
    <t>Увеличение протяженности автомобильных дорог с твердым покрытием</t>
  </si>
  <si>
    <t>12,6</t>
  </si>
  <si>
    <t>2,1</t>
  </si>
  <si>
    <t>мероприятие 2 ОМ 1 ПП  - Капитальный ремонт и ремонт автомобильных дорог и искуственных сооружений на них</t>
  </si>
  <si>
    <t>Площадь автомобильных дорог с твердым покрытием, в отношении которых произведен ремонт</t>
  </si>
  <si>
    <t>кв.м.</t>
  </si>
  <si>
    <t>60000</t>
  </si>
  <si>
    <t>10000</t>
  </si>
  <si>
    <t>мероприятие 3 ОМ 1 ПП  - Строительство автомобильных дорог улиц Садовый сквер, Солнечная, Советская микрорайона Солнечный г. Калачинск</t>
  </si>
  <si>
    <t>Степень реализации меропритий по строительству автомобильных дорог</t>
  </si>
  <si>
    <t>100</t>
  </si>
  <si>
    <t>Итого по подпрограмме 6 муниципальной программы</t>
  </si>
  <si>
    <t>Цель подпрограммы 6 муниципальной программы                                                          Повышение качества предоставления жилищно-коммунальных услуг и улучшение качества проживания населения</t>
  </si>
  <si>
    <t>Задача 1 подпрограммы 6 муниципальной программы                                    Оказание поддержки социально-незащищенных семей по газификации жилищного фонда и строительство объектов газовой инфраструктуры</t>
  </si>
  <si>
    <t>Основное мероприятие 1 ПП - Газификация</t>
  </si>
  <si>
    <t>мероприятие 1 ОМ 1 ПП  - Поддержка социально незащищенных семей по газификации жилого фонда</t>
  </si>
  <si>
    <t>Количество новых подключенных абонентов к системе газоснабжения</t>
  </si>
  <si>
    <t>ед.</t>
  </si>
  <si>
    <t>мероприятие 2 ОМ 1 ПП  - Строительство блочно-модульной котельной ул.Железнодорожная г.Калачинске</t>
  </si>
  <si>
    <t>Задача 2 подпрограммы 6 муниципальной программы  Развитие жилищного строительства многоквартирного жилого фонда 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</t>
  </si>
  <si>
    <t>Основное мероприятие 2 ПП - Развитие жилищного строительства</t>
  </si>
  <si>
    <t>мероприятие 1 ОМ 2 ПП  -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</si>
  <si>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Строительство и ввод в эксплуатацию жилья</t>
  </si>
  <si>
    <t>мероприятие 2 ОМ 2 ПП 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</si>
  <si>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Количество молодых семей получивших социальную выплату</t>
  </si>
  <si>
    <t>15</t>
  </si>
  <si>
    <t>мероприятие 3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</si>
  <si>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Количество молодых семей получивших дополнительную социальную выплату при рождении (усыновлении) одного ребенка</t>
  </si>
  <si>
    <t>Задача 3 подпрограммы 6 муниципальной программы                                   Повышение уровня обеспеченности и качества предоставляемых жилищно-коммунальных услуг</t>
  </si>
  <si>
    <t>Основное мероприятие 3 ПП - Модернизация системы водоснабжения Калачинского городского поселения</t>
  </si>
  <si>
    <t>мероприятие 1 ОМ 3 ПП  - Строительство водоводов в г.Калачинске Омской области</t>
  </si>
  <si>
    <t>Строительство водоводов</t>
  </si>
  <si>
    <t>мероприятие 2 ОМ 3 ПП  - Реализация прочих мероприятий</t>
  </si>
  <si>
    <t>Задача 4 подпрограммы 6 муниципальной программы                                 Достижение целевых показателей национального проекта "Экология"</t>
  </si>
  <si>
    <t>4.1.</t>
  </si>
  <si>
    <t>Основное мероприятие 4 ПП - Реализация регионального проекта «Чистая вода», направленного на достижение целей федерального проекта «Чистая вода»</t>
  </si>
  <si>
    <t>Цель подпрограммы 7 муниципальной программы 
Обеспечение транспортного обслуживания населения Калачинского городского поселения</t>
  </si>
  <si>
    <t>Задача 1 подпрограммы 7 муниципальной программы
Обеспечение доступности населения в услугах по перевозке пассажиров транспортом общего пользования в границах городского поселения</t>
  </si>
  <si>
    <t xml:space="preserve">Цель подпрограммы 8 муниципальной программы 
Создание необходимых условий для укрепления пожарной безопасности на территории городского поселения </t>
  </si>
  <si>
    <t>Задача 1 подпрограммы 8 муниципальной программы
Обеспечение противопожарной безопасности в поселении</t>
  </si>
  <si>
    <t>мероприятие 1 ОМ 1 ПП  - Реализация прочих мероприятий по обеспечению пожарной безопасности в поселении</t>
  </si>
  <si>
    <t>Установка пожарных гидрантов</t>
  </si>
  <si>
    <t>90</t>
  </si>
  <si>
    <t xml:space="preserve">Задача 2 подпрограммы 8 муниципальной программы                  Повышение уровня информационной грамотности населения по вопросам пожарной безопасности               </t>
  </si>
  <si>
    <t>мероприятие 1 ОМ 2 ПП  - Реализация прочих мероприятий по повышению уровня информационной грамотности населения по вопросам пожарной безопасности</t>
  </si>
  <si>
    <t>Изготовление памяток</t>
  </si>
  <si>
    <t>30000</t>
  </si>
  <si>
    <t>5000</t>
  </si>
  <si>
    <t>Цель муниципальной программы
Развитие экономического потенциала и реализация вопросов местного значения Калачинского городского поселения Калачинского района Омской области</t>
  </si>
  <si>
    <t>Задача 1 муниципальной программы
Эффективное формирование, развитие собственности и повышение качества управления муниципальными финансами Калачинского городского поселения</t>
  </si>
  <si>
    <t>Задача 2 муниципальной программы 
Сохранение, развитие и пропаганда традиций мирового театра кукол</t>
  </si>
  <si>
    <t>Задача 7 муниципальной программы 
Обеспечение доступности населения в услугах по перевозке пассажиров транспортом общего пользования в границах городского поселения</t>
  </si>
  <si>
    <t>Задача 8 муниципальной программы 
Обеспечение противопожарной безопасности в поселении</t>
  </si>
  <si>
    <t>Задача 3 муниципальной программы 
Проведение работ и мероприятий, направленных на создание благоприятных условий для жизни населения</t>
  </si>
  <si>
    <t>Задача 4 муниципальной программы 
Создание условий, ориентирующих население на здоровый образ жизни, в том числе и на занятия физической культурой и массовым спортом</t>
  </si>
  <si>
    <t>Задача 5 муниципальной программы 
Осуществление текущего ремонта и строительства автомобильных дорог</t>
  </si>
  <si>
    <t>74</t>
  </si>
  <si>
    <t>1</t>
  </si>
  <si>
    <t>Е&gt;80%, в соответствии с методикой проведения оценки эффективности реализации муниципальной программы, степень эффективности реализации программы - высокая.</t>
  </si>
  <si>
    <t>мероприятие 3 ОМ 1 ПП -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</si>
  <si>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</si>
  <si>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Создание виртуального концертного зала на площадках организаций культуры, в том числе в домах культуры, библиотеках, музеях, для трансляции знаковых культурных мероприятий</t>
  </si>
  <si>
    <t>44</t>
  </si>
  <si>
    <t>2.1.4.</t>
  </si>
  <si>
    <t>мероприятие 4 ОМ 2 ПП - 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строительства</t>
  </si>
  <si>
    <t>3</t>
  </si>
  <si>
    <t>Общая площадь аварийного жилищного фонда, расселенного в пределах объема бюджетных средств, выделенных на данные цели в соответствующем году</t>
  </si>
  <si>
    <t>897,8</t>
  </si>
  <si>
    <t>3.1.3.</t>
  </si>
  <si>
    <t xml:space="preserve">мероприятие 3 ОМ 3 ПП  - Строительство водопроводных сетей микрорайона Солнечный г.Калачинск </t>
  </si>
  <si>
    <t>Общая протяженность трассы водопровода</t>
  </si>
  <si>
    <t xml:space="preserve">
ОЦЕНКА ЭФФЕКТИВНОСТИ
реализации муниципальной программы Калачинского городского поселения Калачинского района Омской области
«Развитие экономического потенциала и реализация вопросов местного значения Калачинского городского поселения на 2020-2025 годы»
За 2021 год
</t>
  </si>
  <si>
    <t>Задача 6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Повышение уровня обеспеченности и качества, предоставляемых гражданам жилищно-коммунальных услуг</t>
  </si>
  <si>
    <t>0</t>
  </si>
  <si>
    <t>за 2022 год</t>
  </si>
  <si>
    <t>1.1.9.</t>
  </si>
  <si>
    <t>1.1.10.</t>
  </si>
  <si>
    <t>1.1.11.</t>
  </si>
  <si>
    <t>мероприятие 9 ОМ 1 ПП - изготовление технических планов на бесхозяйные газопроводы</t>
  </si>
  <si>
    <t>мероприятие 10 ОМ 1 ПП - Снос расселенных аварийных многоквартирных домов</t>
  </si>
  <si>
    <t>мероприятие 11 ОМ 1 ПП - Резервный фонд Администрации муниципального района</t>
  </si>
  <si>
    <t>Подготовка технических планов</t>
  </si>
  <si>
    <t>меропритие 7 ОМ 1 ПП -  Создание мест (площадок) накопления твердых коммунальных отходов и (или) на приобретение контейнеров (бункеров)</t>
  </si>
  <si>
    <t>мероприятие  1 ОМ 1 ПП  1 - Содержание автомобильных дорог и инженерных сооружений на них</t>
  </si>
  <si>
    <t>мероприятие 1 ОМ 1 ПП 2 - Содержание автомобильных дорог и инженерных сооружений на них</t>
  </si>
  <si>
    <t>мероприятие 2 ОМ 1 ПП 1  - Капитальный ремонт и ремонт автомобильных дорог и искуственных сооружений на них</t>
  </si>
  <si>
    <t>мероприятие 2 ОМ 1 ПП 2  - Капитальный ремонт и ремонт автомобильных дорог и искуственных сооружений на них</t>
  </si>
  <si>
    <t>мероприятие 4 ОМ 1 ПП  - Строительство автомобильных дорог по ул. 9-ая  Заовражная  и ул. 11-ая Заовражная в микрорайоне  Заовражный г. Калачинск Омской области</t>
  </si>
  <si>
    <t>Администрация КМР*</t>
  </si>
  <si>
    <t>1.1.1.1.</t>
  </si>
  <si>
    <t>1.1.1.2.</t>
  </si>
  <si>
    <t>1.1.2.1.</t>
  </si>
  <si>
    <t>1.1.2.2.</t>
  </si>
  <si>
    <t xml:space="preserve">Увеличение протяженности автомобильных дорог с твердым покрытием </t>
  </si>
  <si>
    <t>Количество отремонтированных путепроводов</t>
  </si>
  <si>
    <t>18688</t>
  </si>
  <si>
    <t>21795,5</t>
  </si>
  <si>
    <t>130,2</t>
  </si>
  <si>
    <t>43</t>
  </si>
  <si>
    <t>2,7</t>
  </si>
  <si>
    <t>7</t>
  </si>
  <si>
    <t>77,5</t>
  </si>
  <si>
    <t>мероприятие 1 ОМ 1 ПП  - Организация транспортного обслуживания населения</t>
  </si>
  <si>
    <t>мероприятие 2 ОМ 1 ПП  - Реализация прочих мероприятий</t>
  </si>
  <si>
    <t>47</t>
  </si>
  <si>
    <t>78</t>
  </si>
  <si>
    <t>114</t>
  </si>
  <si>
    <t>4</t>
  </si>
  <si>
    <t>Е=(83,33+100,97+201+106,11+93,44+277,54+100+63,33)/8*100%= 128,22</t>
  </si>
  <si>
    <t xml:space="preserve">Приложение №2
к постановлению Администрации Калачинского
муниципального района Омской области
от 22.06.2023 № 309-па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</si>
</sst>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2" fillId="0" borderId="0" xfId="0" applyFont="1"/>
    <xf numFmtId="49" fontId="5" fillId="2" borderId="4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0" xfId="0" applyFont="1" applyFill="1" applyAlignment="1">
      <alignment horizontal="right" vertical="top" wrapText="1"/>
    </xf>
    <xf numFmtId="0" fontId="0" fillId="2" borderId="0" xfId="0" applyFill="1" applyAlignment="1">
      <alignment horizontal="right"/>
    </xf>
    <xf numFmtId="0" fontId="1" fillId="2" borderId="0" xfId="0" applyFont="1" applyFill="1"/>
    <xf numFmtId="0" fontId="0" fillId="2" borderId="5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2" borderId="8" xfId="0" applyFont="1" applyFill="1" applyBorder="1" applyAlignment="1"/>
    <xf numFmtId="0" fontId="1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2" borderId="0" xfId="0" applyFill="1" applyBorder="1"/>
    <xf numFmtId="2" fontId="1" fillId="2" borderId="4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2" fontId="5" fillId="2" borderId="4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16" fontId="1" fillId="2" borderId="2" xfId="0" applyNumberFormat="1" applyFont="1" applyFill="1" applyBorder="1" applyAlignment="1">
      <alignment horizontal="center" vertical="center"/>
    </xf>
    <xf numFmtId="16" fontId="1" fillId="2" borderId="4" xfId="0" applyNumberFormat="1" applyFont="1" applyFill="1" applyBorder="1" applyAlignment="1">
      <alignment horizontal="center" vertical="center"/>
    </xf>
    <xf numFmtId="16" fontId="1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2" fontId="1" fillId="2" borderId="9" xfId="0" applyNumberFormat="1" applyFont="1" applyFill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/>
    </xf>
    <xf numFmtId="2" fontId="1" fillId="2" borderId="12" xfId="0" applyNumberFormat="1" applyFont="1" applyFill="1" applyBorder="1" applyAlignment="1">
      <alignment horizontal="center" vertical="center"/>
    </xf>
    <xf numFmtId="2" fontId="1" fillId="2" borderId="13" xfId="0" applyNumberFormat="1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85"/>
  <sheetViews>
    <sheetView tabSelected="1" view="pageBreakPreview" topLeftCell="A367" zoomScale="60" zoomScaleNormal="80" workbookViewId="0">
      <selection activeCell="B360" sqref="B360:E363"/>
    </sheetView>
  </sheetViews>
  <sheetFormatPr defaultColWidth="9.109375" defaultRowHeight="14.4" x14ac:dyDescent="0.3"/>
  <cols>
    <col min="1" max="1" width="10.6640625" style="4" bestFit="1" customWidth="1"/>
    <col min="2" max="2" width="39.6640625" style="4" customWidth="1"/>
    <col min="3" max="3" width="16" style="4" customWidth="1"/>
    <col min="4" max="5" width="11" style="4" customWidth="1"/>
    <col min="6" max="6" width="16.109375" style="4" customWidth="1"/>
    <col min="7" max="7" width="15.88671875" style="4" customWidth="1"/>
    <col min="8" max="8" width="18.5546875" style="4" customWidth="1"/>
    <col min="9" max="9" width="14.109375" style="4" customWidth="1"/>
    <col min="10" max="10" width="16.33203125" style="4" customWidth="1"/>
    <col min="11" max="11" width="24.88671875" style="4" customWidth="1"/>
    <col min="12" max="12" width="11.5546875" style="4" customWidth="1"/>
    <col min="13" max="14" width="9.109375" style="4"/>
    <col min="15" max="15" width="11.44140625" style="4" customWidth="1"/>
    <col min="16" max="16" width="14.88671875" style="4" customWidth="1"/>
    <col min="17" max="17" width="15.88671875" style="4" customWidth="1"/>
    <col min="18" max="18" width="19.109375" style="4" customWidth="1"/>
    <col min="19" max="19" width="0.109375" style="4" customWidth="1"/>
    <col min="20" max="16384" width="9.109375" style="4"/>
  </cols>
  <sheetData>
    <row r="1" spans="1:19" ht="15" customHeight="1" x14ac:dyDescent="0.3">
      <c r="N1" s="154" t="s">
        <v>247</v>
      </c>
      <c r="O1" s="154"/>
      <c r="P1" s="154"/>
      <c r="Q1" s="154"/>
      <c r="R1" s="154"/>
      <c r="S1" s="154"/>
    </row>
    <row r="2" spans="1:19" x14ac:dyDescent="0.3">
      <c r="N2" s="154"/>
      <c r="O2" s="154"/>
      <c r="P2" s="154"/>
      <c r="Q2" s="154"/>
      <c r="R2" s="154"/>
      <c r="S2" s="154"/>
    </row>
    <row r="3" spans="1:19" ht="10.5" customHeight="1" x14ac:dyDescent="0.3">
      <c r="N3" s="154"/>
      <c r="O3" s="154"/>
      <c r="P3" s="154"/>
      <c r="Q3" s="154"/>
      <c r="R3" s="154"/>
      <c r="S3" s="154"/>
    </row>
    <row r="4" spans="1:19" ht="27" customHeight="1" x14ac:dyDescent="0.3">
      <c r="N4" s="154"/>
      <c r="O4" s="154"/>
      <c r="P4" s="154"/>
      <c r="Q4" s="154"/>
      <c r="R4" s="154"/>
      <c r="S4" s="154"/>
    </row>
    <row r="5" spans="1:19" ht="15" customHeight="1" x14ac:dyDescent="0.3">
      <c r="N5" s="155"/>
      <c r="O5" s="155"/>
      <c r="P5" s="155"/>
      <c r="Q5" s="155"/>
      <c r="R5" s="155"/>
      <c r="S5" s="155"/>
    </row>
    <row r="6" spans="1:19" ht="14.25" customHeight="1" x14ac:dyDescent="0.3">
      <c r="N6" s="154" t="s">
        <v>42</v>
      </c>
      <c r="O6" s="154"/>
      <c r="P6" s="154"/>
      <c r="Q6" s="154"/>
      <c r="R6" s="154"/>
      <c r="S6" s="155"/>
    </row>
    <row r="7" spans="1:19" ht="14.25" customHeight="1" x14ac:dyDescent="0.3">
      <c r="N7" s="154"/>
      <c r="O7" s="154"/>
      <c r="P7" s="154"/>
      <c r="Q7" s="154"/>
      <c r="R7" s="154"/>
      <c r="S7" s="155"/>
    </row>
    <row r="8" spans="1:19" ht="14.25" customHeight="1" x14ac:dyDescent="0.3">
      <c r="N8" s="154"/>
      <c r="O8" s="154"/>
      <c r="P8" s="154"/>
      <c r="Q8" s="154"/>
      <c r="R8" s="154"/>
      <c r="S8" s="155"/>
    </row>
    <row r="9" spans="1:19" ht="39.75" customHeight="1" x14ac:dyDescent="0.3">
      <c r="N9" s="154"/>
      <c r="O9" s="154"/>
      <c r="P9" s="154"/>
      <c r="Q9" s="154"/>
      <c r="R9" s="154"/>
      <c r="S9" s="155"/>
    </row>
    <row r="10" spans="1:19" ht="14.25" customHeight="1" x14ac:dyDescent="0.3">
      <c r="N10" s="5"/>
      <c r="O10" s="5"/>
      <c r="P10" s="5"/>
      <c r="Q10" s="5"/>
      <c r="R10" s="5"/>
      <c r="S10" s="5"/>
    </row>
    <row r="11" spans="1:19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1:19" ht="15.6" x14ac:dyDescent="0.3">
      <c r="A12" s="127" t="s">
        <v>5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</row>
    <row r="13" spans="1:19" ht="15.6" x14ac:dyDescent="0.3">
      <c r="A13" s="123" t="s">
        <v>41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</row>
    <row r="14" spans="1:19" ht="21" customHeight="1" x14ac:dyDescent="0.3">
      <c r="A14" s="115" t="s">
        <v>82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</row>
    <row r="15" spans="1:19" ht="15.6" x14ac:dyDescent="0.3">
      <c r="A15" s="123" t="s">
        <v>212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</row>
    <row r="16" spans="1:19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20" ht="36.75" customHeight="1" x14ac:dyDescent="0.3">
      <c r="A17" s="34" t="s">
        <v>0</v>
      </c>
      <c r="B17" s="94" t="s">
        <v>43</v>
      </c>
      <c r="C17" s="34" t="s">
        <v>6</v>
      </c>
      <c r="D17" s="34"/>
      <c r="E17" s="34"/>
      <c r="F17" s="34"/>
      <c r="G17" s="34"/>
      <c r="H17" s="34"/>
      <c r="I17" s="34"/>
      <c r="J17" s="34"/>
      <c r="K17" s="94" t="s">
        <v>36</v>
      </c>
      <c r="L17" s="94"/>
      <c r="M17" s="94"/>
      <c r="N17" s="94"/>
      <c r="O17" s="94"/>
      <c r="P17" s="94"/>
      <c r="Q17" s="118" t="s">
        <v>15</v>
      </c>
      <c r="R17" s="118" t="s">
        <v>16</v>
      </c>
      <c r="S17" s="118"/>
      <c r="T17" s="8"/>
    </row>
    <row r="18" spans="1:20" ht="32.25" customHeight="1" x14ac:dyDescent="0.3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 t="s">
        <v>9</v>
      </c>
      <c r="L18" s="144" t="s">
        <v>1</v>
      </c>
      <c r="M18" s="34" t="s">
        <v>12</v>
      </c>
      <c r="N18" s="34"/>
      <c r="O18" s="34"/>
      <c r="P18" s="118" t="s">
        <v>14</v>
      </c>
      <c r="Q18" s="118"/>
      <c r="R18" s="118"/>
      <c r="S18" s="118"/>
      <c r="T18" s="8"/>
    </row>
    <row r="19" spans="1:20" ht="61.5" customHeight="1" x14ac:dyDescent="0.3">
      <c r="A19" s="34"/>
      <c r="B19" s="34"/>
      <c r="C19" s="94" t="s">
        <v>8</v>
      </c>
      <c r="D19" s="124" t="s">
        <v>25</v>
      </c>
      <c r="E19" s="125"/>
      <c r="F19" s="94" t="s">
        <v>11</v>
      </c>
      <c r="G19" s="34" t="s">
        <v>10</v>
      </c>
      <c r="H19" s="34">
        <v>2022</v>
      </c>
      <c r="I19" s="34"/>
      <c r="J19" s="118" t="s">
        <v>13</v>
      </c>
      <c r="K19" s="34"/>
      <c r="L19" s="144"/>
      <c r="M19" s="34" t="s">
        <v>10</v>
      </c>
      <c r="N19" s="34">
        <v>2022</v>
      </c>
      <c r="O19" s="34"/>
      <c r="P19" s="118"/>
      <c r="Q19" s="118"/>
      <c r="R19" s="118"/>
      <c r="S19" s="118"/>
      <c r="T19" s="8"/>
    </row>
    <row r="20" spans="1:20" ht="43.8" customHeight="1" x14ac:dyDescent="0.3">
      <c r="A20" s="34"/>
      <c r="B20" s="34"/>
      <c r="C20" s="94"/>
      <c r="D20" s="9" t="s">
        <v>23</v>
      </c>
      <c r="E20" s="9" t="s">
        <v>24</v>
      </c>
      <c r="F20" s="94"/>
      <c r="G20" s="34"/>
      <c r="H20" s="10" t="s">
        <v>7</v>
      </c>
      <c r="I20" s="10" t="s">
        <v>35</v>
      </c>
      <c r="J20" s="118"/>
      <c r="K20" s="34"/>
      <c r="L20" s="144"/>
      <c r="M20" s="34"/>
      <c r="N20" s="11" t="s">
        <v>7</v>
      </c>
      <c r="O20" s="11" t="s">
        <v>35</v>
      </c>
      <c r="P20" s="118"/>
      <c r="Q20" s="118"/>
      <c r="R20" s="118"/>
      <c r="S20" s="118"/>
      <c r="T20" s="8"/>
    </row>
    <row r="21" spans="1:20" x14ac:dyDescent="0.3">
      <c r="A21" s="12">
        <v>1</v>
      </c>
      <c r="B21" s="12">
        <v>2</v>
      </c>
      <c r="C21" s="12">
        <v>3</v>
      </c>
      <c r="D21" s="12">
        <v>4</v>
      </c>
      <c r="E21" s="12">
        <v>5</v>
      </c>
      <c r="F21" s="12">
        <v>6</v>
      </c>
      <c r="G21" s="12">
        <v>7</v>
      </c>
      <c r="H21" s="12">
        <v>8</v>
      </c>
      <c r="I21" s="12">
        <v>9</v>
      </c>
      <c r="J21" s="12">
        <v>10</v>
      </c>
      <c r="K21" s="12">
        <v>11</v>
      </c>
      <c r="L21" s="12">
        <v>12</v>
      </c>
      <c r="M21" s="12">
        <v>13</v>
      </c>
      <c r="N21" s="12">
        <v>14</v>
      </c>
      <c r="O21" s="12">
        <v>15</v>
      </c>
      <c r="P21" s="12">
        <v>16</v>
      </c>
      <c r="Q21" s="12">
        <v>17</v>
      </c>
      <c r="R21" s="126">
        <v>18</v>
      </c>
      <c r="S21" s="126"/>
      <c r="T21" s="8"/>
    </row>
    <row r="22" spans="1:20" ht="36.75" customHeight="1" x14ac:dyDescent="0.3">
      <c r="A22" s="122" t="s">
        <v>186</v>
      </c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3"/>
      <c r="T22" s="8"/>
    </row>
    <row r="23" spans="1:20" ht="34.5" customHeight="1" x14ac:dyDescent="0.3">
      <c r="A23" s="122" t="s">
        <v>187</v>
      </c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4"/>
      <c r="T23" s="8"/>
    </row>
    <row r="24" spans="1:20" ht="33.75" customHeight="1" x14ac:dyDescent="0.3">
      <c r="A24" s="122" t="s">
        <v>44</v>
      </c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4"/>
      <c r="T24" s="8"/>
    </row>
    <row r="25" spans="1:20" ht="60" customHeight="1" x14ac:dyDescent="0.3">
      <c r="A25" s="11" t="s">
        <v>17</v>
      </c>
      <c r="B25" s="72" t="s">
        <v>83</v>
      </c>
      <c r="C25" s="73"/>
      <c r="D25" s="73"/>
      <c r="E25" s="73"/>
      <c r="F25" s="74"/>
      <c r="G25" s="11" t="s">
        <v>2</v>
      </c>
      <c r="H25" s="11" t="s">
        <v>2</v>
      </c>
      <c r="I25" s="11" t="s">
        <v>2</v>
      </c>
      <c r="J25" s="11" t="s">
        <v>2</v>
      </c>
      <c r="K25" s="11" t="s">
        <v>2</v>
      </c>
      <c r="L25" s="11" t="s">
        <v>2</v>
      </c>
      <c r="M25" s="11" t="s">
        <v>2</v>
      </c>
      <c r="N25" s="11" t="s">
        <v>2</v>
      </c>
      <c r="O25" s="11" t="s">
        <v>2</v>
      </c>
      <c r="P25" s="11" t="s">
        <v>2</v>
      </c>
      <c r="Q25" s="11" t="s">
        <v>2</v>
      </c>
      <c r="R25" s="128">
        <f>(Q26+Q78)/2</f>
        <v>83.333333333333329</v>
      </c>
      <c r="S25" s="129"/>
      <c r="T25" s="8"/>
    </row>
    <row r="26" spans="1:20" ht="17.25" customHeight="1" x14ac:dyDescent="0.3">
      <c r="A26" s="119" t="s">
        <v>18</v>
      </c>
      <c r="B26" s="52" t="s">
        <v>84</v>
      </c>
      <c r="C26" s="52" t="s">
        <v>2</v>
      </c>
      <c r="D26" s="64" t="s">
        <v>2</v>
      </c>
      <c r="E26" s="64" t="s">
        <v>2</v>
      </c>
      <c r="F26" s="15" t="s">
        <v>28</v>
      </c>
      <c r="G26" s="16">
        <v>13783953.75</v>
      </c>
      <c r="H26" s="17">
        <f>H27+H28+H29</f>
        <v>3555297.5300000003</v>
      </c>
      <c r="I26" s="17">
        <f>I27+I28+I29</f>
        <v>3132532.1</v>
      </c>
      <c r="J26" s="37">
        <f>I26/H26</f>
        <v>0.88108859344888635</v>
      </c>
      <c r="K26" s="52" t="s">
        <v>2</v>
      </c>
      <c r="L26" s="52" t="s">
        <v>2</v>
      </c>
      <c r="M26" s="52" t="s">
        <v>2</v>
      </c>
      <c r="N26" s="52" t="s">
        <v>2</v>
      </c>
      <c r="O26" s="52" t="s">
        <v>2</v>
      </c>
      <c r="P26" s="52" t="s">
        <v>2</v>
      </c>
      <c r="Q26" s="55">
        <f>P62*100</f>
        <v>100</v>
      </c>
      <c r="R26" s="130"/>
      <c r="S26" s="131"/>
      <c r="T26" s="8"/>
    </row>
    <row r="27" spans="1:20" ht="32.4" customHeight="1" x14ac:dyDescent="0.3">
      <c r="A27" s="120"/>
      <c r="B27" s="53"/>
      <c r="C27" s="53"/>
      <c r="D27" s="65"/>
      <c r="E27" s="65"/>
      <c r="F27" s="15" t="s">
        <v>33</v>
      </c>
      <c r="G27" s="18">
        <v>0</v>
      </c>
      <c r="H27" s="19">
        <f>H31+H35+H39+H43+H47+H51+H55+H71+H63+H67+H59</f>
        <v>0</v>
      </c>
      <c r="I27" s="19">
        <f>I31+I35+I39+I43+I47+I51+I55+I71+I63+I67+I59</f>
        <v>0</v>
      </c>
      <c r="J27" s="38"/>
      <c r="K27" s="53"/>
      <c r="L27" s="53"/>
      <c r="M27" s="53"/>
      <c r="N27" s="53"/>
      <c r="O27" s="53"/>
      <c r="P27" s="53"/>
      <c r="Q27" s="56"/>
      <c r="R27" s="130"/>
      <c r="S27" s="131"/>
      <c r="T27" s="8"/>
    </row>
    <row r="28" spans="1:20" ht="36.75" customHeight="1" x14ac:dyDescent="0.3">
      <c r="A28" s="120"/>
      <c r="B28" s="53"/>
      <c r="C28" s="53"/>
      <c r="D28" s="65"/>
      <c r="E28" s="65"/>
      <c r="F28" s="15" t="s">
        <v>29</v>
      </c>
      <c r="G28" s="18">
        <v>1052217.25</v>
      </c>
      <c r="H28" s="19">
        <f t="shared" ref="H28:I29" si="0">H32+H36+H40+H44+H48+H52+H56+H72+H64+H68+H60</f>
        <v>1052217.25</v>
      </c>
      <c r="I28" s="19">
        <f t="shared" si="0"/>
        <v>634355.9</v>
      </c>
      <c r="J28" s="38"/>
      <c r="K28" s="53"/>
      <c r="L28" s="53"/>
      <c r="M28" s="53"/>
      <c r="N28" s="53"/>
      <c r="O28" s="53"/>
      <c r="P28" s="53"/>
      <c r="Q28" s="56"/>
      <c r="R28" s="130"/>
      <c r="S28" s="131"/>
      <c r="T28" s="8"/>
    </row>
    <row r="29" spans="1:20" ht="27.6" customHeight="1" x14ac:dyDescent="0.3">
      <c r="A29" s="121"/>
      <c r="B29" s="54"/>
      <c r="C29" s="54"/>
      <c r="D29" s="66"/>
      <c r="E29" s="66"/>
      <c r="F29" s="15" t="s">
        <v>46</v>
      </c>
      <c r="G29" s="18">
        <v>12731736.5</v>
      </c>
      <c r="H29" s="19">
        <f t="shared" si="0"/>
        <v>2503080.2800000003</v>
      </c>
      <c r="I29" s="19">
        <f t="shared" si="0"/>
        <v>2498176.2000000002</v>
      </c>
      <c r="J29" s="39"/>
      <c r="K29" s="54"/>
      <c r="L29" s="54"/>
      <c r="M29" s="54"/>
      <c r="N29" s="54"/>
      <c r="O29" s="54"/>
      <c r="P29" s="54"/>
      <c r="Q29" s="56"/>
      <c r="R29" s="130"/>
      <c r="S29" s="131"/>
      <c r="T29" s="8"/>
    </row>
    <row r="30" spans="1:20" ht="19.5" customHeight="1" x14ac:dyDescent="0.3">
      <c r="A30" s="55" t="s">
        <v>19</v>
      </c>
      <c r="B30" s="52" t="s">
        <v>85</v>
      </c>
      <c r="C30" s="52" t="s">
        <v>45</v>
      </c>
      <c r="D30" s="64" t="s">
        <v>51</v>
      </c>
      <c r="E30" s="64" t="s">
        <v>80</v>
      </c>
      <c r="F30" s="15" t="s">
        <v>28</v>
      </c>
      <c r="G30" s="19">
        <v>2518911.9500000002</v>
      </c>
      <c r="H30" s="19">
        <f t="shared" ref="H30:I30" si="1">H31+H32+H33</f>
        <v>836660.58</v>
      </c>
      <c r="I30" s="19">
        <f t="shared" si="1"/>
        <v>836660.58</v>
      </c>
      <c r="J30" s="37">
        <f t="shared" ref="J30" si="2">I30/H30</f>
        <v>1</v>
      </c>
      <c r="K30" s="52" t="s">
        <v>2</v>
      </c>
      <c r="L30" s="55" t="s">
        <v>2</v>
      </c>
      <c r="M30" s="55" t="s">
        <v>2</v>
      </c>
      <c r="N30" s="55" t="s">
        <v>2</v>
      </c>
      <c r="O30" s="55" t="s">
        <v>2</v>
      </c>
      <c r="P30" s="52" t="s">
        <v>2</v>
      </c>
      <c r="Q30" s="56"/>
      <c r="R30" s="130"/>
      <c r="S30" s="131"/>
      <c r="T30" s="8"/>
    </row>
    <row r="31" spans="1:20" ht="30" customHeight="1" x14ac:dyDescent="0.3">
      <c r="A31" s="56"/>
      <c r="B31" s="53"/>
      <c r="C31" s="53"/>
      <c r="D31" s="65"/>
      <c r="E31" s="65"/>
      <c r="F31" s="15" t="s">
        <v>33</v>
      </c>
      <c r="G31" s="19">
        <v>0</v>
      </c>
      <c r="H31" s="19">
        <v>0</v>
      </c>
      <c r="I31" s="19">
        <v>0</v>
      </c>
      <c r="J31" s="38"/>
      <c r="K31" s="53"/>
      <c r="L31" s="56"/>
      <c r="M31" s="56"/>
      <c r="N31" s="56"/>
      <c r="O31" s="56"/>
      <c r="P31" s="53"/>
      <c r="Q31" s="56"/>
      <c r="R31" s="130"/>
      <c r="S31" s="131"/>
      <c r="T31" s="8"/>
    </row>
    <row r="32" spans="1:20" ht="27" customHeight="1" x14ac:dyDescent="0.3">
      <c r="A32" s="56"/>
      <c r="B32" s="53"/>
      <c r="C32" s="53"/>
      <c r="D32" s="65"/>
      <c r="E32" s="65"/>
      <c r="F32" s="15" t="s">
        <v>29</v>
      </c>
      <c r="G32" s="19">
        <v>0</v>
      </c>
      <c r="H32" s="19">
        <v>0</v>
      </c>
      <c r="I32" s="19">
        <v>0</v>
      </c>
      <c r="J32" s="38"/>
      <c r="K32" s="53"/>
      <c r="L32" s="56"/>
      <c r="M32" s="56"/>
      <c r="N32" s="56"/>
      <c r="O32" s="56"/>
      <c r="P32" s="53"/>
      <c r="Q32" s="56"/>
      <c r="R32" s="130"/>
      <c r="S32" s="131"/>
      <c r="T32" s="8"/>
    </row>
    <row r="33" spans="1:20" ht="30.75" customHeight="1" x14ac:dyDescent="0.3">
      <c r="A33" s="57"/>
      <c r="B33" s="54"/>
      <c r="C33" s="54"/>
      <c r="D33" s="66"/>
      <c r="E33" s="66"/>
      <c r="F33" s="15" t="s">
        <v>46</v>
      </c>
      <c r="G33" s="19">
        <v>2518911.9500000002</v>
      </c>
      <c r="H33" s="19">
        <v>836660.58</v>
      </c>
      <c r="I33" s="19">
        <v>836660.58</v>
      </c>
      <c r="J33" s="39"/>
      <c r="K33" s="54"/>
      <c r="L33" s="57"/>
      <c r="M33" s="57"/>
      <c r="N33" s="57"/>
      <c r="O33" s="57"/>
      <c r="P33" s="54"/>
      <c r="Q33" s="56"/>
      <c r="R33" s="130"/>
      <c r="S33" s="131"/>
      <c r="T33" s="8"/>
    </row>
    <row r="34" spans="1:20" ht="18" customHeight="1" x14ac:dyDescent="0.3">
      <c r="A34" s="55" t="s">
        <v>20</v>
      </c>
      <c r="B34" s="52" t="s">
        <v>86</v>
      </c>
      <c r="C34" s="52" t="s">
        <v>45</v>
      </c>
      <c r="D34" s="64" t="s">
        <v>30</v>
      </c>
      <c r="E34" s="64" t="s">
        <v>81</v>
      </c>
      <c r="F34" s="15" t="s">
        <v>28</v>
      </c>
      <c r="G34" s="19">
        <v>1609300</v>
      </c>
      <c r="H34" s="19">
        <f t="shared" ref="H34:I34" si="3">H35+H36+H37</f>
        <v>150000</v>
      </c>
      <c r="I34" s="19">
        <f t="shared" si="3"/>
        <v>150000</v>
      </c>
      <c r="J34" s="37">
        <f t="shared" ref="J34" si="4">I34/H34</f>
        <v>1</v>
      </c>
      <c r="K34" s="52" t="s">
        <v>2</v>
      </c>
      <c r="L34" s="55" t="s">
        <v>2</v>
      </c>
      <c r="M34" s="55" t="s">
        <v>2</v>
      </c>
      <c r="N34" s="55" t="s">
        <v>2</v>
      </c>
      <c r="O34" s="55" t="s">
        <v>2</v>
      </c>
      <c r="P34" s="52" t="s">
        <v>2</v>
      </c>
      <c r="Q34" s="56"/>
      <c r="R34" s="130"/>
      <c r="S34" s="131"/>
      <c r="T34" s="8"/>
    </row>
    <row r="35" spans="1:20" ht="33" customHeight="1" x14ac:dyDescent="0.3">
      <c r="A35" s="56"/>
      <c r="B35" s="53"/>
      <c r="C35" s="53"/>
      <c r="D35" s="65"/>
      <c r="E35" s="65"/>
      <c r="F35" s="15" t="s">
        <v>33</v>
      </c>
      <c r="G35" s="19">
        <v>0</v>
      </c>
      <c r="H35" s="19">
        <v>0</v>
      </c>
      <c r="I35" s="19">
        <v>0</v>
      </c>
      <c r="J35" s="38"/>
      <c r="K35" s="53"/>
      <c r="L35" s="56"/>
      <c r="M35" s="56"/>
      <c r="N35" s="56"/>
      <c r="O35" s="56"/>
      <c r="P35" s="53"/>
      <c r="Q35" s="56"/>
      <c r="R35" s="130"/>
      <c r="S35" s="131"/>
      <c r="T35" s="8"/>
    </row>
    <row r="36" spans="1:20" ht="30" customHeight="1" x14ac:dyDescent="0.3">
      <c r="A36" s="56"/>
      <c r="B36" s="53"/>
      <c r="C36" s="53"/>
      <c r="D36" s="65"/>
      <c r="E36" s="65"/>
      <c r="F36" s="15" t="s">
        <v>29</v>
      </c>
      <c r="G36" s="19">
        <v>0</v>
      </c>
      <c r="H36" s="19">
        <v>0</v>
      </c>
      <c r="I36" s="19">
        <v>0</v>
      </c>
      <c r="J36" s="38"/>
      <c r="K36" s="53"/>
      <c r="L36" s="56"/>
      <c r="M36" s="56"/>
      <c r="N36" s="56"/>
      <c r="O36" s="56"/>
      <c r="P36" s="53"/>
      <c r="Q36" s="56"/>
      <c r="R36" s="130"/>
      <c r="S36" s="131"/>
      <c r="T36" s="8"/>
    </row>
    <row r="37" spans="1:20" ht="32.25" customHeight="1" x14ac:dyDescent="0.3">
      <c r="A37" s="57"/>
      <c r="B37" s="54"/>
      <c r="C37" s="54"/>
      <c r="D37" s="66"/>
      <c r="E37" s="66"/>
      <c r="F37" s="15" t="s">
        <v>46</v>
      </c>
      <c r="G37" s="19">
        <v>1609300</v>
      </c>
      <c r="H37" s="19">
        <v>150000</v>
      </c>
      <c r="I37" s="19">
        <v>150000</v>
      </c>
      <c r="J37" s="39"/>
      <c r="K37" s="54"/>
      <c r="L37" s="57"/>
      <c r="M37" s="57"/>
      <c r="N37" s="57"/>
      <c r="O37" s="57"/>
      <c r="P37" s="54"/>
      <c r="Q37" s="56"/>
      <c r="R37" s="130"/>
      <c r="S37" s="131"/>
      <c r="T37" s="8"/>
    </row>
    <row r="38" spans="1:20" ht="16.5" customHeight="1" x14ac:dyDescent="0.3">
      <c r="A38" s="34" t="s">
        <v>47</v>
      </c>
      <c r="B38" s="94" t="s">
        <v>87</v>
      </c>
      <c r="C38" s="52" t="s">
        <v>45</v>
      </c>
      <c r="D38" s="78" t="s">
        <v>30</v>
      </c>
      <c r="E38" s="78" t="s">
        <v>81</v>
      </c>
      <c r="F38" s="15" t="s">
        <v>28</v>
      </c>
      <c r="G38" s="19">
        <v>1341000</v>
      </c>
      <c r="H38" s="19">
        <f t="shared" ref="H38:I38" si="5">H39+H40+H41</f>
        <v>101000</v>
      </c>
      <c r="I38" s="19">
        <f t="shared" si="5"/>
        <v>101000</v>
      </c>
      <c r="J38" s="37">
        <f t="shared" ref="J38" si="6">I38/H38</f>
        <v>1</v>
      </c>
      <c r="K38" s="52" t="s">
        <v>2</v>
      </c>
      <c r="L38" s="55" t="s">
        <v>2</v>
      </c>
      <c r="M38" s="55" t="s">
        <v>2</v>
      </c>
      <c r="N38" s="55" t="s">
        <v>2</v>
      </c>
      <c r="O38" s="55" t="s">
        <v>2</v>
      </c>
      <c r="P38" s="52" t="s">
        <v>2</v>
      </c>
      <c r="Q38" s="56"/>
      <c r="R38" s="130"/>
      <c r="S38" s="131"/>
      <c r="T38" s="8"/>
    </row>
    <row r="39" spans="1:20" ht="32.25" customHeight="1" x14ac:dyDescent="0.3">
      <c r="A39" s="34"/>
      <c r="B39" s="94"/>
      <c r="C39" s="53"/>
      <c r="D39" s="78"/>
      <c r="E39" s="78"/>
      <c r="F39" s="15" t="s">
        <v>33</v>
      </c>
      <c r="G39" s="19">
        <v>0</v>
      </c>
      <c r="H39" s="19">
        <v>0</v>
      </c>
      <c r="I39" s="19">
        <v>0</v>
      </c>
      <c r="J39" s="38"/>
      <c r="K39" s="53"/>
      <c r="L39" s="56"/>
      <c r="M39" s="56"/>
      <c r="N39" s="56"/>
      <c r="O39" s="56"/>
      <c r="P39" s="53"/>
      <c r="Q39" s="56"/>
      <c r="R39" s="130"/>
      <c r="S39" s="131"/>
      <c r="T39" s="8"/>
    </row>
    <row r="40" spans="1:20" ht="32.25" customHeight="1" x14ac:dyDescent="0.3">
      <c r="A40" s="34"/>
      <c r="B40" s="94"/>
      <c r="C40" s="53"/>
      <c r="D40" s="78"/>
      <c r="E40" s="78"/>
      <c r="F40" s="15" t="s">
        <v>29</v>
      </c>
      <c r="G40" s="19">
        <v>0</v>
      </c>
      <c r="H40" s="19">
        <v>0</v>
      </c>
      <c r="I40" s="19">
        <v>0</v>
      </c>
      <c r="J40" s="38"/>
      <c r="K40" s="53"/>
      <c r="L40" s="56"/>
      <c r="M40" s="56"/>
      <c r="N40" s="56"/>
      <c r="O40" s="56"/>
      <c r="P40" s="53"/>
      <c r="Q40" s="56"/>
      <c r="R40" s="130"/>
      <c r="S40" s="131"/>
      <c r="T40" s="8"/>
    </row>
    <row r="41" spans="1:20" ht="32.25" customHeight="1" x14ac:dyDescent="0.3">
      <c r="A41" s="34"/>
      <c r="B41" s="94"/>
      <c r="C41" s="54"/>
      <c r="D41" s="78"/>
      <c r="E41" s="78"/>
      <c r="F41" s="15" t="s">
        <v>46</v>
      </c>
      <c r="G41" s="19">
        <v>1341000</v>
      </c>
      <c r="H41" s="19">
        <v>101000</v>
      </c>
      <c r="I41" s="19">
        <v>101000</v>
      </c>
      <c r="J41" s="39"/>
      <c r="K41" s="54"/>
      <c r="L41" s="57"/>
      <c r="M41" s="57"/>
      <c r="N41" s="57"/>
      <c r="O41" s="57"/>
      <c r="P41" s="54"/>
      <c r="Q41" s="56"/>
      <c r="R41" s="130"/>
      <c r="S41" s="131"/>
      <c r="T41" s="8"/>
    </row>
    <row r="42" spans="1:20" ht="19.5" customHeight="1" x14ac:dyDescent="0.3">
      <c r="A42" s="34" t="s">
        <v>48</v>
      </c>
      <c r="B42" s="94" t="s">
        <v>88</v>
      </c>
      <c r="C42" s="94" t="s">
        <v>45</v>
      </c>
      <c r="D42" s="78" t="s">
        <v>30</v>
      </c>
      <c r="E42" s="78" t="s">
        <v>81</v>
      </c>
      <c r="F42" s="15" t="s">
        <v>28</v>
      </c>
      <c r="G42" s="19">
        <v>1095850</v>
      </c>
      <c r="H42" s="19">
        <f t="shared" ref="H42:I42" si="7">H43+H44+H45</f>
        <v>187250</v>
      </c>
      <c r="I42" s="19">
        <f t="shared" si="7"/>
        <v>187250</v>
      </c>
      <c r="J42" s="37">
        <f t="shared" ref="J42" si="8">I42/H42</f>
        <v>1</v>
      </c>
      <c r="K42" s="52" t="s">
        <v>2</v>
      </c>
      <c r="L42" s="55" t="s">
        <v>2</v>
      </c>
      <c r="M42" s="55" t="s">
        <v>2</v>
      </c>
      <c r="N42" s="55" t="s">
        <v>2</v>
      </c>
      <c r="O42" s="55" t="s">
        <v>2</v>
      </c>
      <c r="P42" s="52" t="s">
        <v>2</v>
      </c>
      <c r="Q42" s="56"/>
      <c r="R42" s="130"/>
      <c r="S42" s="131"/>
      <c r="T42" s="8"/>
    </row>
    <row r="43" spans="1:20" ht="32.25" customHeight="1" x14ac:dyDescent="0.3">
      <c r="A43" s="34"/>
      <c r="B43" s="94"/>
      <c r="C43" s="94"/>
      <c r="D43" s="78"/>
      <c r="E43" s="78"/>
      <c r="F43" s="15" t="s">
        <v>33</v>
      </c>
      <c r="G43" s="19">
        <v>0</v>
      </c>
      <c r="H43" s="19">
        <v>0</v>
      </c>
      <c r="I43" s="19">
        <v>0</v>
      </c>
      <c r="J43" s="38"/>
      <c r="K43" s="53"/>
      <c r="L43" s="56"/>
      <c r="M43" s="56"/>
      <c r="N43" s="56"/>
      <c r="O43" s="56"/>
      <c r="P43" s="53"/>
      <c r="Q43" s="56"/>
      <c r="R43" s="130"/>
      <c r="S43" s="131"/>
      <c r="T43" s="8"/>
    </row>
    <row r="44" spans="1:20" ht="32.25" customHeight="1" x14ac:dyDescent="0.3">
      <c r="A44" s="34"/>
      <c r="B44" s="94"/>
      <c r="C44" s="94"/>
      <c r="D44" s="78"/>
      <c r="E44" s="78"/>
      <c r="F44" s="15" t="s">
        <v>29</v>
      </c>
      <c r="G44" s="19">
        <v>0</v>
      </c>
      <c r="H44" s="19">
        <v>0</v>
      </c>
      <c r="I44" s="19">
        <v>0</v>
      </c>
      <c r="J44" s="38"/>
      <c r="K44" s="53"/>
      <c r="L44" s="56"/>
      <c r="M44" s="56"/>
      <c r="N44" s="56"/>
      <c r="O44" s="56"/>
      <c r="P44" s="53"/>
      <c r="Q44" s="56"/>
      <c r="R44" s="130"/>
      <c r="S44" s="131"/>
      <c r="T44" s="8"/>
    </row>
    <row r="45" spans="1:20" ht="32.25" customHeight="1" x14ac:dyDescent="0.3">
      <c r="A45" s="34"/>
      <c r="B45" s="94"/>
      <c r="C45" s="94"/>
      <c r="D45" s="78"/>
      <c r="E45" s="78"/>
      <c r="F45" s="15" t="s">
        <v>46</v>
      </c>
      <c r="G45" s="19">
        <v>1095850</v>
      </c>
      <c r="H45" s="19">
        <v>187250</v>
      </c>
      <c r="I45" s="19">
        <v>187250</v>
      </c>
      <c r="J45" s="39"/>
      <c r="K45" s="54"/>
      <c r="L45" s="57"/>
      <c r="M45" s="57"/>
      <c r="N45" s="57"/>
      <c r="O45" s="57"/>
      <c r="P45" s="54"/>
      <c r="Q45" s="56"/>
      <c r="R45" s="130"/>
      <c r="S45" s="131"/>
      <c r="T45" s="8"/>
    </row>
    <row r="46" spans="1:20" ht="19.5" customHeight="1" x14ac:dyDescent="0.3">
      <c r="A46" s="134" t="s">
        <v>58</v>
      </c>
      <c r="B46" s="94" t="s">
        <v>89</v>
      </c>
      <c r="C46" s="52" t="s">
        <v>27</v>
      </c>
      <c r="D46" s="64" t="s">
        <v>51</v>
      </c>
      <c r="E46" s="64" t="s">
        <v>80</v>
      </c>
      <c r="F46" s="15" t="s">
        <v>28</v>
      </c>
      <c r="G46" s="19">
        <v>3636277.85</v>
      </c>
      <c r="H46" s="19">
        <f t="shared" ref="H46:I46" si="9">H47+H48+H49</f>
        <v>267000</v>
      </c>
      <c r="I46" s="19">
        <f t="shared" si="9"/>
        <v>267000</v>
      </c>
      <c r="J46" s="37">
        <f t="shared" ref="J46" si="10">I46/H46</f>
        <v>1</v>
      </c>
      <c r="K46" s="52" t="s">
        <v>2</v>
      </c>
      <c r="L46" s="55" t="s">
        <v>2</v>
      </c>
      <c r="M46" s="55" t="s">
        <v>2</v>
      </c>
      <c r="N46" s="55" t="s">
        <v>2</v>
      </c>
      <c r="O46" s="55" t="s">
        <v>2</v>
      </c>
      <c r="P46" s="52" t="s">
        <v>2</v>
      </c>
      <c r="Q46" s="56"/>
      <c r="R46" s="130"/>
      <c r="S46" s="131"/>
      <c r="T46" s="8"/>
    </row>
    <row r="47" spans="1:20" ht="32.25" customHeight="1" x14ac:dyDescent="0.3">
      <c r="A47" s="34"/>
      <c r="B47" s="94"/>
      <c r="C47" s="53"/>
      <c r="D47" s="65"/>
      <c r="E47" s="65"/>
      <c r="F47" s="15" t="s">
        <v>33</v>
      </c>
      <c r="G47" s="19">
        <v>0</v>
      </c>
      <c r="H47" s="19">
        <v>0</v>
      </c>
      <c r="I47" s="19">
        <v>0</v>
      </c>
      <c r="J47" s="38"/>
      <c r="K47" s="53"/>
      <c r="L47" s="56"/>
      <c r="M47" s="56"/>
      <c r="N47" s="56"/>
      <c r="O47" s="56"/>
      <c r="P47" s="53"/>
      <c r="Q47" s="56"/>
      <c r="R47" s="130"/>
      <c r="S47" s="131"/>
      <c r="T47" s="8"/>
    </row>
    <row r="48" spans="1:20" ht="32.25" customHeight="1" x14ac:dyDescent="0.3">
      <c r="A48" s="34"/>
      <c r="B48" s="94"/>
      <c r="C48" s="53"/>
      <c r="D48" s="65"/>
      <c r="E48" s="65"/>
      <c r="F48" s="15" t="s">
        <v>29</v>
      </c>
      <c r="G48" s="19">
        <v>0</v>
      </c>
      <c r="H48" s="19">
        <v>0</v>
      </c>
      <c r="I48" s="19">
        <v>0</v>
      </c>
      <c r="J48" s="38"/>
      <c r="K48" s="53"/>
      <c r="L48" s="56"/>
      <c r="M48" s="56"/>
      <c r="N48" s="56"/>
      <c r="O48" s="56"/>
      <c r="P48" s="53"/>
      <c r="Q48" s="56"/>
      <c r="R48" s="130"/>
      <c r="S48" s="131"/>
      <c r="T48" s="8"/>
    </row>
    <row r="49" spans="1:20" ht="32.25" customHeight="1" x14ac:dyDescent="0.3">
      <c r="A49" s="34"/>
      <c r="B49" s="94"/>
      <c r="C49" s="54"/>
      <c r="D49" s="66"/>
      <c r="E49" s="66"/>
      <c r="F49" s="15" t="s">
        <v>46</v>
      </c>
      <c r="G49" s="19">
        <v>3636277.85</v>
      </c>
      <c r="H49" s="19">
        <v>267000</v>
      </c>
      <c r="I49" s="19">
        <v>267000</v>
      </c>
      <c r="J49" s="39"/>
      <c r="K49" s="54"/>
      <c r="L49" s="57"/>
      <c r="M49" s="57"/>
      <c r="N49" s="57"/>
      <c r="O49" s="57"/>
      <c r="P49" s="54"/>
      <c r="Q49" s="56"/>
      <c r="R49" s="130"/>
      <c r="S49" s="131"/>
      <c r="T49" s="8"/>
    </row>
    <row r="50" spans="1:20" ht="17.25" customHeight="1" x14ac:dyDescent="0.3">
      <c r="A50" s="55" t="s">
        <v>59</v>
      </c>
      <c r="B50" s="52" t="s">
        <v>90</v>
      </c>
      <c r="C50" s="52" t="s">
        <v>27</v>
      </c>
      <c r="D50" s="64" t="s">
        <v>31</v>
      </c>
      <c r="E50" s="64" t="s">
        <v>91</v>
      </c>
      <c r="F50" s="15" t="s">
        <v>28</v>
      </c>
      <c r="G50" s="19">
        <v>663567</v>
      </c>
      <c r="H50" s="19">
        <f t="shared" ref="H50:I50" si="11">H51+H52+H53</f>
        <v>103567</v>
      </c>
      <c r="I50" s="19">
        <f t="shared" si="11"/>
        <v>103567</v>
      </c>
      <c r="J50" s="37">
        <f>I50/H50</f>
        <v>1</v>
      </c>
      <c r="K50" s="52" t="s">
        <v>2</v>
      </c>
      <c r="L50" s="55" t="s">
        <v>2</v>
      </c>
      <c r="M50" s="55" t="s">
        <v>2</v>
      </c>
      <c r="N50" s="55" t="s">
        <v>2</v>
      </c>
      <c r="O50" s="55" t="s">
        <v>2</v>
      </c>
      <c r="P50" s="52" t="s">
        <v>2</v>
      </c>
      <c r="Q50" s="56"/>
      <c r="R50" s="130"/>
      <c r="S50" s="131"/>
      <c r="T50" s="8"/>
    </row>
    <row r="51" spans="1:20" ht="32.25" customHeight="1" x14ac:dyDescent="0.3">
      <c r="A51" s="56"/>
      <c r="B51" s="53"/>
      <c r="C51" s="53"/>
      <c r="D51" s="65"/>
      <c r="E51" s="65"/>
      <c r="F51" s="15" t="s">
        <v>33</v>
      </c>
      <c r="G51" s="19">
        <v>0</v>
      </c>
      <c r="H51" s="19">
        <v>0</v>
      </c>
      <c r="I51" s="19">
        <v>0</v>
      </c>
      <c r="J51" s="38"/>
      <c r="K51" s="53"/>
      <c r="L51" s="56"/>
      <c r="M51" s="56"/>
      <c r="N51" s="56"/>
      <c r="O51" s="56"/>
      <c r="P51" s="53"/>
      <c r="Q51" s="56"/>
      <c r="R51" s="130"/>
      <c r="S51" s="131"/>
      <c r="T51" s="8"/>
    </row>
    <row r="52" spans="1:20" ht="32.25" customHeight="1" x14ac:dyDescent="0.3">
      <c r="A52" s="56"/>
      <c r="B52" s="53"/>
      <c r="C52" s="53"/>
      <c r="D52" s="65"/>
      <c r="E52" s="65"/>
      <c r="F52" s="15" t="s">
        <v>29</v>
      </c>
      <c r="G52" s="19">
        <v>0</v>
      </c>
      <c r="H52" s="19">
        <v>0</v>
      </c>
      <c r="I52" s="19">
        <v>0</v>
      </c>
      <c r="J52" s="38"/>
      <c r="K52" s="53"/>
      <c r="L52" s="56"/>
      <c r="M52" s="56"/>
      <c r="N52" s="56"/>
      <c r="O52" s="56"/>
      <c r="P52" s="53"/>
      <c r="Q52" s="56"/>
      <c r="R52" s="130"/>
      <c r="S52" s="131"/>
      <c r="T52" s="8"/>
    </row>
    <row r="53" spans="1:20" ht="32.25" customHeight="1" x14ac:dyDescent="0.3">
      <c r="A53" s="57"/>
      <c r="B53" s="54"/>
      <c r="C53" s="54"/>
      <c r="D53" s="66"/>
      <c r="E53" s="66"/>
      <c r="F53" s="15" t="s">
        <v>46</v>
      </c>
      <c r="G53" s="19">
        <v>663567</v>
      </c>
      <c r="H53" s="19">
        <v>103567</v>
      </c>
      <c r="I53" s="19">
        <v>103567</v>
      </c>
      <c r="J53" s="39"/>
      <c r="K53" s="54"/>
      <c r="L53" s="57"/>
      <c r="M53" s="57"/>
      <c r="N53" s="57"/>
      <c r="O53" s="57"/>
      <c r="P53" s="54"/>
      <c r="Q53" s="56"/>
      <c r="R53" s="130"/>
      <c r="S53" s="131"/>
      <c r="T53" s="8"/>
    </row>
    <row r="54" spans="1:20" ht="14.4" customHeight="1" x14ac:dyDescent="0.3">
      <c r="A54" s="55" t="s">
        <v>60</v>
      </c>
      <c r="B54" s="52" t="s">
        <v>92</v>
      </c>
      <c r="C54" s="52" t="s">
        <v>27</v>
      </c>
      <c r="D54" s="64">
        <v>10</v>
      </c>
      <c r="E54" s="64" t="s">
        <v>51</v>
      </c>
      <c r="F54" s="15" t="s">
        <v>28</v>
      </c>
      <c r="G54" s="17">
        <v>869745.73</v>
      </c>
      <c r="H54" s="17">
        <f t="shared" ref="H54:I54" si="12">H55+H56+H57</f>
        <v>175040.73</v>
      </c>
      <c r="I54" s="17">
        <f t="shared" si="12"/>
        <v>175040.73</v>
      </c>
      <c r="J54" s="37">
        <f t="shared" ref="J54" si="13">I54/H54</f>
        <v>1</v>
      </c>
      <c r="K54" s="52" t="s">
        <v>2</v>
      </c>
      <c r="L54" s="55" t="s">
        <v>2</v>
      </c>
      <c r="M54" s="55" t="s">
        <v>2</v>
      </c>
      <c r="N54" s="55" t="s">
        <v>2</v>
      </c>
      <c r="O54" s="55" t="s">
        <v>2</v>
      </c>
      <c r="P54" s="52" t="s">
        <v>2</v>
      </c>
      <c r="Q54" s="56"/>
      <c r="R54" s="130"/>
      <c r="S54" s="131"/>
      <c r="T54" s="8"/>
    </row>
    <row r="55" spans="1:20" ht="30.6" customHeight="1" x14ac:dyDescent="0.3">
      <c r="A55" s="56"/>
      <c r="B55" s="53"/>
      <c r="C55" s="53"/>
      <c r="D55" s="65"/>
      <c r="E55" s="65"/>
      <c r="F55" s="15" t="s">
        <v>33</v>
      </c>
      <c r="G55" s="17">
        <v>0</v>
      </c>
      <c r="H55" s="17">
        <v>0</v>
      </c>
      <c r="I55" s="17">
        <v>0</v>
      </c>
      <c r="J55" s="38"/>
      <c r="K55" s="53"/>
      <c r="L55" s="56"/>
      <c r="M55" s="56"/>
      <c r="N55" s="56"/>
      <c r="O55" s="56"/>
      <c r="P55" s="53"/>
      <c r="Q55" s="56"/>
      <c r="R55" s="130"/>
      <c r="S55" s="131"/>
      <c r="T55" s="8"/>
    </row>
    <row r="56" spans="1:20" ht="32.25" customHeight="1" x14ac:dyDescent="0.3">
      <c r="A56" s="56"/>
      <c r="B56" s="53"/>
      <c r="C56" s="53"/>
      <c r="D56" s="65"/>
      <c r="E56" s="65"/>
      <c r="F56" s="15" t="s">
        <v>29</v>
      </c>
      <c r="G56" s="17">
        <v>0</v>
      </c>
      <c r="H56" s="17">
        <v>0</v>
      </c>
      <c r="I56" s="17">
        <v>0</v>
      </c>
      <c r="J56" s="38"/>
      <c r="K56" s="53"/>
      <c r="L56" s="56"/>
      <c r="M56" s="56"/>
      <c r="N56" s="56"/>
      <c r="O56" s="56"/>
      <c r="P56" s="53"/>
      <c r="Q56" s="56"/>
      <c r="R56" s="130"/>
      <c r="S56" s="131"/>
      <c r="T56" s="8"/>
    </row>
    <row r="57" spans="1:20" ht="32.25" customHeight="1" x14ac:dyDescent="0.3">
      <c r="A57" s="57"/>
      <c r="B57" s="54"/>
      <c r="C57" s="54"/>
      <c r="D57" s="66"/>
      <c r="E57" s="66"/>
      <c r="F57" s="15" t="s">
        <v>46</v>
      </c>
      <c r="G57" s="17">
        <v>869745.73</v>
      </c>
      <c r="H57" s="17">
        <v>175040.73</v>
      </c>
      <c r="I57" s="17">
        <v>175040.73</v>
      </c>
      <c r="J57" s="39"/>
      <c r="K57" s="54"/>
      <c r="L57" s="57"/>
      <c r="M57" s="57"/>
      <c r="N57" s="57"/>
      <c r="O57" s="57"/>
      <c r="P57" s="54"/>
      <c r="Q57" s="56"/>
      <c r="R57" s="130"/>
      <c r="S57" s="131"/>
      <c r="T57" s="8"/>
    </row>
    <row r="58" spans="1:20" ht="17.25" customHeight="1" x14ac:dyDescent="0.3">
      <c r="A58" s="34" t="s">
        <v>61</v>
      </c>
      <c r="B58" s="94" t="s">
        <v>93</v>
      </c>
      <c r="C58" s="52" t="s">
        <v>27</v>
      </c>
      <c r="D58" s="64" t="s">
        <v>51</v>
      </c>
      <c r="E58" s="64" t="s">
        <v>94</v>
      </c>
      <c r="F58" s="15" t="s">
        <v>28</v>
      </c>
      <c r="G58" s="19">
        <v>581735</v>
      </c>
      <c r="H58" s="19">
        <f t="shared" ref="H58:I58" si="14">H59+H60+H61</f>
        <v>267213</v>
      </c>
      <c r="I58" s="19">
        <f t="shared" si="14"/>
        <v>267213</v>
      </c>
      <c r="J58" s="37">
        <f t="shared" ref="J58" si="15">I58/H58</f>
        <v>1</v>
      </c>
      <c r="K58" s="52" t="s">
        <v>2</v>
      </c>
      <c r="L58" s="55" t="s">
        <v>2</v>
      </c>
      <c r="M58" s="55" t="s">
        <v>2</v>
      </c>
      <c r="N58" s="55" t="s">
        <v>2</v>
      </c>
      <c r="O58" s="55" t="s">
        <v>2</v>
      </c>
      <c r="P58" s="52" t="s">
        <v>2</v>
      </c>
      <c r="Q58" s="56"/>
      <c r="R58" s="130"/>
      <c r="S58" s="131"/>
      <c r="T58" s="8"/>
    </row>
    <row r="59" spans="1:20" ht="32.25" customHeight="1" x14ac:dyDescent="0.3">
      <c r="A59" s="34"/>
      <c r="B59" s="94"/>
      <c r="C59" s="53"/>
      <c r="D59" s="65"/>
      <c r="E59" s="65"/>
      <c r="F59" s="15" t="s">
        <v>33</v>
      </c>
      <c r="G59" s="19">
        <v>0</v>
      </c>
      <c r="H59" s="19">
        <v>0</v>
      </c>
      <c r="I59" s="19">
        <v>0</v>
      </c>
      <c r="J59" s="38"/>
      <c r="K59" s="53"/>
      <c r="L59" s="56"/>
      <c r="M59" s="56"/>
      <c r="N59" s="56"/>
      <c r="O59" s="56"/>
      <c r="P59" s="53"/>
      <c r="Q59" s="56"/>
      <c r="R59" s="130"/>
      <c r="S59" s="131"/>
      <c r="T59" s="8"/>
    </row>
    <row r="60" spans="1:20" ht="32.25" customHeight="1" x14ac:dyDescent="0.3">
      <c r="A60" s="34"/>
      <c r="B60" s="94"/>
      <c r="C60" s="53"/>
      <c r="D60" s="65"/>
      <c r="E60" s="65"/>
      <c r="F60" s="15" t="s">
        <v>29</v>
      </c>
      <c r="G60" s="19">
        <v>0</v>
      </c>
      <c r="H60" s="19">
        <v>0</v>
      </c>
      <c r="I60" s="19">
        <v>0</v>
      </c>
      <c r="J60" s="38"/>
      <c r="K60" s="53"/>
      <c r="L60" s="56"/>
      <c r="M60" s="56"/>
      <c r="N60" s="56"/>
      <c r="O60" s="56"/>
      <c r="P60" s="53"/>
      <c r="Q60" s="56"/>
      <c r="R60" s="130"/>
      <c r="S60" s="131"/>
      <c r="T60" s="8"/>
    </row>
    <row r="61" spans="1:20" ht="27.6" customHeight="1" x14ac:dyDescent="0.3">
      <c r="A61" s="34"/>
      <c r="B61" s="94"/>
      <c r="C61" s="54"/>
      <c r="D61" s="66"/>
      <c r="E61" s="66"/>
      <c r="F61" s="15" t="s">
        <v>46</v>
      </c>
      <c r="G61" s="19">
        <v>581735</v>
      </c>
      <c r="H61" s="19">
        <v>267213</v>
      </c>
      <c r="I61" s="19">
        <v>267213</v>
      </c>
      <c r="J61" s="39"/>
      <c r="K61" s="54"/>
      <c r="L61" s="57"/>
      <c r="M61" s="57"/>
      <c r="N61" s="57"/>
      <c r="O61" s="57"/>
      <c r="P61" s="54"/>
      <c r="Q61" s="56"/>
      <c r="R61" s="130"/>
      <c r="S61" s="131"/>
      <c r="T61" s="8"/>
    </row>
    <row r="62" spans="1:20" ht="17.25" customHeight="1" x14ac:dyDescent="0.3">
      <c r="A62" s="34" t="s">
        <v>213</v>
      </c>
      <c r="B62" s="94" t="s">
        <v>216</v>
      </c>
      <c r="C62" s="52" t="s">
        <v>45</v>
      </c>
      <c r="D62" s="64" t="s">
        <v>51</v>
      </c>
      <c r="E62" s="64" t="s">
        <v>80</v>
      </c>
      <c r="F62" s="15" t="s">
        <v>28</v>
      </c>
      <c r="G62" s="19">
        <v>1064566.22</v>
      </c>
      <c r="H62" s="19">
        <f t="shared" ref="H62:I62" si="16">H63+H64+H65</f>
        <v>1064566.22</v>
      </c>
      <c r="I62" s="19">
        <f t="shared" si="16"/>
        <v>641800.79</v>
      </c>
      <c r="J62" s="37">
        <f t="shared" ref="J62" si="17">I62/H62</f>
        <v>0.60287540403076101</v>
      </c>
      <c r="K62" s="52" t="s">
        <v>219</v>
      </c>
      <c r="L62" s="55" t="s">
        <v>77</v>
      </c>
      <c r="M62" s="55" t="s">
        <v>2</v>
      </c>
      <c r="N62" s="55">
        <v>100</v>
      </c>
      <c r="O62" s="55">
        <v>100</v>
      </c>
      <c r="P62" s="52">
        <f>O62/N62</f>
        <v>1</v>
      </c>
      <c r="Q62" s="56"/>
      <c r="R62" s="130"/>
      <c r="S62" s="131"/>
      <c r="T62" s="8"/>
    </row>
    <row r="63" spans="1:20" ht="32.25" customHeight="1" x14ac:dyDescent="0.3">
      <c r="A63" s="34"/>
      <c r="B63" s="94"/>
      <c r="C63" s="53"/>
      <c r="D63" s="65"/>
      <c r="E63" s="65"/>
      <c r="F63" s="15" t="s">
        <v>33</v>
      </c>
      <c r="G63" s="19">
        <v>0</v>
      </c>
      <c r="H63" s="19">
        <v>0</v>
      </c>
      <c r="I63" s="19">
        <v>0</v>
      </c>
      <c r="J63" s="38"/>
      <c r="K63" s="53"/>
      <c r="L63" s="56"/>
      <c r="M63" s="56"/>
      <c r="N63" s="56"/>
      <c r="O63" s="56"/>
      <c r="P63" s="53"/>
      <c r="Q63" s="56"/>
      <c r="R63" s="130"/>
      <c r="S63" s="131"/>
      <c r="T63" s="8"/>
    </row>
    <row r="64" spans="1:20" ht="29.4" customHeight="1" x14ac:dyDescent="0.3">
      <c r="A64" s="34"/>
      <c r="B64" s="94"/>
      <c r="C64" s="53"/>
      <c r="D64" s="65"/>
      <c r="E64" s="65"/>
      <c r="F64" s="15" t="s">
        <v>29</v>
      </c>
      <c r="G64" s="19">
        <v>1052217.25</v>
      </c>
      <c r="H64" s="19">
        <v>1052217.25</v>
      </c>
      <c r="I64" s="19">
        <v>634355.9</v>
      </c>
      <c r="J64" s="38"/>
      <c r="K64" s="53"/>
      <c r="L64" s="56"/>
      <c r="M64" s="56"/>
      <c r="N64" s="56"/>
      <c r="O64" s="56"/>
      <c r="P64" s="53"/>
      <c r="Q64" s="56"/>
      <c r="R64" s="130"/>
      <c r="S64" s="131"/>
      <c r="T64" s="8"/>
    </row>
    <row r="65" spans="1:20" ht="24" customHeight="1" x14ac:dyDescent="0.3">
      <c r="A65" s="34"/>
      <c r="B65" s="94"/>
      <c r="C65" s="54"/>
      <c r="D65" s="66"/>
      <c r="E65" s="66"/>
      <c r="F65" s="15" t="s">
        <v>46</v>
      </c>
      <c r="G65" s="19">
        <v>12348.97</v>
      </c>
      <c r="H65" s="19">
        <v>12348.97</v>
      </c>
      <c r="I65" s="19">
        <v>7444.89</v>
      </c>
      <c r="J65" s="39"/>
      <c r="K65" s="54"/>
      <c r="L65" s="57"/>
      <c r="M65" s="57"/>
      <c r="N65" s="57"/>
      <c r="O65" s="57"/>
      <c r="P65" s="54"/>
      <c r="Q65" s="56"/>
      <c r="R65" s="130"/>
      <c r="S65" s="131"/>
      <c r="T65" s="8"/>
    </row>
    <row r="66" spans="1:20" ht="17.25" customHeight="1" x14ac:dyDescent="0.3">
      <c r="A66" s="34" t="s">
        <v>214</v>
      </c>
      <c r="B66" s="94" t="s">
        <v>217</v>
      </c>
      <c r="C66" s="52" t="s">
        <v>45</v>
      </c>
      <c r="D66" s="64" t="s">
        <v>51</v>
      </c>
      <c r="E66" s="64" t="s">
        <v>80</v>
      </c>
      <c r="F66" s="15" t="s">
        <v>28</v>
      </c>
      <c r="G66" s="19">
        <v>160000</v>
      </c>
      <c r="H66" s="19">
        <f t="shared" ref="H66:I66" si="18">H67+H68+H69</f>
        <v>160000</v>
      </c>
      <c r="I66" s="19">
        <f t="shared" si="18"/>
        <v>160000</v>
      </c>
      <c r="J66" s="37">
        <f t="shared" ref="J66" si="19">I66/H66</f>
        <v>1</v>
      </c>
      <c r="K66" s="52" t="s">
        <v>2</v>
      </c>
      <c r="L66" s="55" t="s">
        <v>2</v>
      </c>
      <c r="M66" s="55" t="s">
        <v>2</v>
      </c>
      <c r="N66" s="55" t="s">
        <v>2</v>
      </c>
      <c r="O66" s="55" t="s">
        <v>2</v>
      </c>
      <c r="P66" s="52" t="s">
        <v>2</v>
      </c>
      <c r="Q66" s="56"/>
      <c r="R66" s="130"/>
      <c r="S66" s="131"/>
      <c r="T66" s="8"/>
    </row>
    <row r="67" spans="1:20" ht="32.25" customHeight="1" x14ac:dyDescent="0.3">
      <c r="A67" s="34"/>
      <c r="B67" s="94"/>
      <c r="C67" s="53"/>
      <c r="D67" s="65"/>
      <c r="E67" s="65"/>
      <c r="F67" s="15" t="s">
        <v>33</v>
      </c>
      <c r="G67" s="19">
        <v>0</v>
      </c>
      <c r="H67" s="19">
        <v>0</v>
      </c>
      <c r="I67" s="19">
        <v>0</v>
      </c>
      <c r="J67" s="38"/>
      <c r="K67" s="53"/>
      <c r="L67" s="56"/>
      <c r="M67" s="56"/>
      <c r="N67" s="56"/>
      <c r="O67" s="56"/>
      <c r="P67" s="53"/>
      <c r="Q67" s="56"/>
      <c r="R67" s="130"/>
      <c r="S67" s="131"/>
      <c r="T67" s="8"/>
    </row>
    <row r="68" spans="1:20" ht="32.25" customHeight="1" x14ac:dyDescent="0.3">
      <c r="A68" s="34"/>
      <c r="B68" s="94"/>
      <c r="C68" s="53"/>
      <c r="D68" s="65"/>
      <c r="E68" s="65"/>
      <c r="F68" s="15" t="s">
        <v>29</v>
      </c>
      <c r="G68" s="19">
        <v>0</v>
      </c>
      <c r="H68" s="19">
        <v>0</v>
      </c>
      <c r="I68" s="19">
        <v>0</v>
      </c>
      <c r="J68" s="38"/>
      <c r="K68" s="53"/>
      <c r="L68" s="56"/>
      <c r="M68" s="56"/>
      <c r="N68" s="56"/>
      <c r="O68" s="56"/>
      <c r="P68" s="53"/>
      <c r="Q68" s="56"/>
      <c r="R68" s="130"/>
      <c r="S68" s="131"/>
      <c r="T68" s="8"/>
    </row>
    <row r="69" spans="1:20" ht="32.25" customHeight="1" x14ac:dyDescent="0.3">
      <c r="A69" s="34"/>
      <c r="B69" s="94"/>
      <c r="C69" s="54"/>
      <c r="D69" s="66"/>
      <c r="E69" s="66"/>
      <c r="F69" s="15" t="s">
        <v>46</v>
      </c>
      <c r="G69" s="19">
        <v>160000</v>
      </c>
      <c r="H69" s="19">
        <v>160000</v>
      </c>
      <c r="I69" s="19">
        <v>160000</v>
      </c>
      <c r="J69" s="39"/>
      <c r="K69" s="54"/>
      <c r="L69" s="57"/>
      <c r="M69" s="57"/>
      <c r="N69" s="57"/>
      <c r="O69" s="57"/>
      <c r="P69" s="54"/>
      <c r="Q69" s="56"/>
      <c r="R69" s="130"/>
      <c r="S69" s="131"/>
      <c r="T69" s="8"/>
    </row>
    <row r="70" spans="1:20" ht="17.25" customHeight="1" x14ac:dyDescent="0.3">
      <c r="A70" s="34" t="s">
        <v>215</v>
      </c>
      <c r="B70" s="94" t="s">
        <v>218</v>
      </c>
      <c r="C70" s="52" t="s">
        <v>27</v>
      </c>
      <c r="D70" s="64">
        <v>10</v>
      </c>
      <c r="E70" s="64" t="s">
        <v>51</v>
      </c>
      <c r="F70" s="15" t="s">
        <v>28</v>
      </c>
      <c r="G70" s="19">
        <v>243000</v>
      </c>
      <c r="H70" s="19">
        <f t="shared" ref="H70:I70" si="20">H71+H72+H73</f>
        <v>243000</v>
      </c>
      <c r="I70" s="19">
        <f t="shared" si="20"/>
        <v>243000</v>
      </c>
      <c r="J70" s="37">
        <f t="shared" ref="J70" si="21">I70/H70</f>
        <v>1</v>
      </c>
      <c r="K70" s="52" t="s">
        <v>2</v>
      </c>
      <c r="L70" s="55" t="s">
        <v>2</v>
      </c>
      <c r="M70" s="55" t="s">
        <v>2</v>
      </c>
      <c r="N70" s="55" t="s">
        <v>2</v>
      </c>
      <c r="O70" s="55" t="s">
        <v>2</v>
      </c>
      <c r="P70" s="52" t="s">
        <v>2</v>
      </c>
      <c r="Q70" s="56"/>
      <c r="R70" s="130"/>
      <c r="S70" s="131"/>
      <c r="T70" s="8"/>
    </row>
    <row r="71" spans="1:20" ht="32.25" customHeight="1" x14ac:dyDescent="0.3">
      <c r="A71" s="34"/>
      <c r="B71" s="94"/>
      <c r="C71" s="53"/>
      <c r="D71" s="65"/>
      <c r="E71" s="65"/>
      <c r="F71" s="15" t="s">
        <v>33</v>
      </c>
      <c r="G71" s="19">
        <v>0</v>
      </c>
      <c r="H71" s="19">
        <v>0</v>
      </c>
      <c r="I71" s="19">
        <v>0</v>
      </c>
      <c r="J71" s="38"/>
      <c r="K71" s="53"/>
      <c r="L71" s="56"/>
      <c r="M71" s="56"/>
      <c r="N71" s="56"/>
      <c r="O71" s="56"/>
      <c r="P71" s="53"/>
      <c r="Q71" s="56"/>
      <c r="R71" s="130"/>
      <c r="S71" s="131"/>
      <c r="T71" s="8"/>
    </row>
    <row r="72" spans="1:20" ht="32.25" customHeight="1" x14ac:dyDescent="0.3">
      <c r="A72" s="34"/>
      <c r="B72" s="94"/>
      <c r="C72" s="53"/>
      <c r="D72" s="65"/>
      <c r="E72" s="65"/>
      <c r="F72" s="15" t="s">
        <v>29</v>
      </c>
      <c r="G72" s="19">
        <v>0</v>
      </c>
      <c r="H72" s="19">
        <v>0</v>
      </c>
      <c r="I72" s="19">
        <v>0</v>
      </c>
      <c r="J72" s="38"/>
      <c r="K72" s="53"/>
      <c r="L72" s="56"/>
      <c r="M72" s="56"/>
      <c r="N72" s="56"/>
      <c r="O72" s="56"/>
      <c r="P72" s="53"/>
      <c r="Q72" s="56"/>
      <c r="R72" s="130"/>
      <c r="S72" s="131"/>
      <c r="T72" s="8"/>
    </row>
    <row r="73" spans="1:20" ht="32.25" customHeight="1" x14ac:dyDescent="0.3">
      <c r="A73" s="34"/>
      <c r="B73" s="94"/>
      <c r="C73" s="54"/>
      <c r="D73" s="66"/>
      <c r="E73" s="66"/>
      <c r="F73" s="15" t="s">
        <v>46</v>
      </c>
      <c r="G73" s="19">
        <v>243000</v>
      </c>
      <c r="H73" s="19">
        <v>243000</v>
      </c>
      <c r="I73" s="19">
        <v>243000</v>
      </c>
      <c r="J73" s="39"/>
      <c r="K73" s="54"/>
      <c r="L73" s="57"/>
      <c r="M73" s="57"/>
      <c r="N73" s="57"/>
      <c r="O73" s="57"/>
      <c r="P73" s="54"/>
      <c r="Q73" s="57"/>
      <c r="R73" s="130"/>
      <c r="S73" s="131"/>
      <c r="T73" s="8"/>
    </row>
    <row r="74" spans="1:20" ht="13.5" customHeight="1" x14ac:dyDescent="0.3">
      <c r="A74" s="55" t="s">
        <v>75</v>
      </c>
      <c r="B74" s="102" t="s">
        <v>95</v>
      </c>
      <c r="C74" s="103"/>
      <c r="D74" s="103"/>
      <c r="E74" s="104"/>
      <c r="F74" s="52" t="s">
        <v>2</v>
      </c>
      <c r="G74" s="37" t="s">
        <v>2</v>
      </c>
      <c r="H74" s="37" t="s">
        <v>2</v>
      </c>
      <c r="I74" s="37" t="s">
        <v>2</v>
      </c>
      <c r="J74" s="37" t="s">
        <v>2</v>
      </c>
      <c r="K74" s="52" t="s">
        <v>2</v>
      </c>
      <c r="L74" s="55" t="s">
        <v>2</v>
      </c>
      <c r="M74" s="55" t="s">
        <v>2</v>
      </c>
      <c r="N74" s="55" t="s">
        <v>2</v>
      </c>
      <c r="O74" s="55" t="s">
        <v>2</v>
      </c>
      <c r="P74" s="52" t="s">
        <v>2</v>
      </c>
      <c r="Q74" s="55" t="s">
        <v>2</v>
      </c>
      <c r="R74" s="130"/>
      <c r="S74" s="131"/>
      <c r="T74" s="8"/>
    </row>
    <row r="75" spans="1:20" ht="15" customHeight="1" x14ac:dyDescent="0.3">
      <c r="A75" s="56"/>
      <c r="B75" s="105"/>
      <c r="C75" s="106"/>
      <c r="D75" s="106"/>
      <c r="E75" s="107"/>
      <c r="F75" s="53"/>
      <c r="G75" s="38"/>
      <c r="H75" s="38"/>
      <c r="I75" s="38"/>
      <c r="J75" s="38"/>
      <c r="K75" s="53"/>
      <c r="L75" s="56"/>
      <c r="M75" s="56"/>
      <c r="N75" s="56"/>
      <c r="O75" s="56"/>
      <c r="P75" s="53"/>
      <c r="Q75" s="56"/>
      <c r="R75" s="130"/>
      <c r="S75" s="131"/>
      <c r="T75" s="8"/>
    </row>
    <row r="76" spans="1:20" ht="21" customHeight="1" x14ac:dyDescent="0.3">
      <c r="A76" s="56"/>
      <c r="B76" s="105"/>
      <c r="C76" s="106"/>
      <c r="D76" s="106"/>
      <c r="E76" s="107"/>
      <c r="F76" s="53"/>
      <c r="G76" s="38"/>
      <c r="H76" s="38"/>
      <c r="I76" s="38"/>
      <c r="J76" s="38"/>
      <c r="K76" s="53"/>
      <c r="L76" s="56"/>
      <c r="M76" s="56"/>
      <c r="N76" s="56"/>
      <c r="O76" s="56"/>
      <c r="P76" s="53"/>
      <c r="Q76" s="56"/>
      <c r="R76" s="130"/>
      <c r="S76" s="131"/>
      <c r="T76" s="8"/>
    </row>
    <row r="77" spans="1:20" ht="10.5" customHeight="1" x14ac:dyDescent="0.3">
      <c r="A77" s="57"/>
      <c r="B77" s="108"/>
      <c r="C77" s="109"/>
      <c r="D77" s="109"/>
      <c r="E77" s="110"/>
      <c r="F77" s="54"/>
      <c r="G77" s="39"/>
      <c r="H77" s="39"/>
      <c r="I77" s="39"/>
      <c r="J77" s="39"/>
      <c r="K77" s="54"/>
      <c r="L77" s="57"/>
      <c r="M77" s="57"/>
      <c r="N77" s="57"/>
      <c r="O77" s="57"/>
      <c r="P77" s="54"/>
      <c r="Q77" s="57"/>
      <c r="R77" s="130"/>
      <c r="S77" s="131"/>
      <c r="T77" s="8"/>
    </row>
    <row r="78" spans="1:20" ht="32.25" customHeight="1" x14ac:dyDescent="0.3">
      <c r="A78" s="55" t="s">
        <v>63</v>
      </c>
      <c r="B78" s="52" t="s">
        <v>96</v>
      </c>
      <c r="C78" s="52" t="s">
        <v>2</v>
      </c>
      <c r="D78" s="52" t="s">
        <v>2</v>
      </c>
      <c r="E78" s="52" t="s">
        <v>2</v>
      </c>
      <c r="F78" s="20" t="s">
        <v>28</v>
      </c>
      <c r="G78" s="17">
        <v>23434304.390000001</v>
      </c>
      <c r="H78" s="17">
        <f>H79+H80+H81</f>
        <v>10152371.76</v>
      </c>
      <c r="I78" s="17">
        <f>I79+I80+I81</f>
        <v>10152371.76</v>
      </c>
      <c r="J78" s="37">
        <f>I78/H78</f>
        <v>1</v>
      </c>
      <c r="K78" s="52" t="s">
        <v>2</v>
      </c>
      <c r="L78" s="55" t="s">
        <v>2</v>
      </c>
      <c r="M78" s="55" t="s">
        <v>2</v>
      </c>
      <c r="N78" s="55" t="s">
        <v>2</v>
      </c>
      <c r="O78" s="55" t="s">
        <v>2</v>
      </c>
      <c r="P78" s="61" t="s">
        <v>2</v>
      </c>
      <c r="Q78" s="37">
        <f>P86*100</f>
        <v>66.666666666666657</v>
      </c>
      <c r="R78" s="130"/>
      <c r="S78" s="131"/>
      <c r="T78" s="8"/>
    </row>
    <row r="79" spans="1:20" ht="32.25" customHeight="1" x14ac:dyDescent="0.3">
      <c r="A79" s="56"/>
      <c r="B79" s="53"/>
      <c r="C79" s="53"/>
      <c r="D79" s="53"/>
      <c r="E79" s="53"/>
      <c r="F79" s="15" t="s">
        <v>33</v>
      </c>
      <c r="G79" s="17">
        <v>0</v>
      </c>
      <c r="H79" s="17">
        <f t="shared" ref="H79:I79" si="22">H83+H87</f>
        <v>0</v>
      </c>
      <c r="I79" s="17">
        <f t="shared" si="22"/>
        <v>0</v>
      </c>
      <c r="J79" s="38"/>
      <c r="K79" s="53"/>
      <c r="L79" s="56"/>
      <c r="M79" s="56"/>
      <c r="N79" s="56"/>
      <c r="O79" s="56"/>
      <c r="P79" s="62"/>
      <c r="Q79" s="38"/>
      <c r="R79" s="130"/>
      <c r="S79" s="131"/>
      <c r="T79" s="8"/>
    </row>
    <row r="80" spans="1:20" ht="32.25" customHeight="1" x14ac:dyDescent="0.3">
      <c r="A80" s="56"/>
      <c r="B80" s="53"/>
      <c r="C80" s="53"/>
      <c r="D80" s="53"/>
      <c r="E80" s="53"/>
      <c r="F80" s="15" t="s">
        <v>29</v>
      </c>
      <c r="G80" s="17">
        <v>278710.09000000003</v>
      </c>
      <c r="H80" s="17">
        <f>H84+H88</f>
        <v>278710.09000000003</v>
      </c>
      <c r="I80" s="17">
        <f>I84+I88</f>
        <v>278710.09000000003</v>
      </c>
      <c r="J80" s="38"/>
      <c r="K80" s="53"/>
      <c r="L80" s="56"/>
      <c r="M80" s="56"/>
      <c r="N80" s="56"/>
      <c r="O80" s="56"/>
      <c r="P80" s="62"/>
      <c r="Q80" s="38"/>
      <c r="R80" s="130"/>
      <c r="S80" s="131"/>
      <c r="T80" s="8"/>
    </row>
    <row r="81" spans="1:20" ht="32.25" customHeight="1" x14ac:dyDescent="0.3">
      <c r="A81" s="57"/>
      <c r="B81" s="54"/>
      <c r="C81" s="54"/>
      <c r="D81" s="54"/>
      <c r="E81" s="54"/>
      <c r="F81" s="15" t="s">
        <v>46</v>
      </c>
      <c r="G81" s="17">
        <v>23155594.299999997</v>
      </c>
      <c r="H81" s="17">
        <f t="shared" ref="H81:I81" si="23">H85+H89</f>
        <v>9873661.6699999999</v>
      </c>
      <c r="I81" s="17">
        <f t="shared" si="23"/>
        <v>9873661.6699999999</v>
      </c>
      <c r="J81" s="39"/>
      <c r="K81" s="54"/>
      <c r="L81" s="57"/>
      <c r="M81" s="57"/>
      <c r="N81" s="57"/>
      <c r="O81" s="57"/>
      <c r="P81" s="63"/>
      <c r="Q81" s="38"/>
      <c r="R81" s="130"/>
      <c r="S81" s="131"/>
      <c r="T81" s="8"/>
    </row>
    <row r="82" spans="1:20" ht="32.25" customHeight="1" x14ac:dyDescent="0.3">
      <c r="A82" s="55" t="s">
        <v>64</v>
      </c>
      <c r="B82" s="52" t="s">
        <v>97</v>
      </c>
      <c r="C82" s="52" t="s">
        <v>27</v>
      </c>
      <c r="D82" s="64" t="s">
        <v>32</v>
      </c>
      <c r="E82" s="64" t="s">
        <v>32</v>
      </c>
      <c r="F82" s="20" t="s">
        <v>28</v>
      </c>
      <c r="G82" s="17">
        <v>22607133.129999999</v>
      </c>
      <c r="H82" s="17">
        <f t="shared" ref="H82:I82" si="24">H83+H84+H85</f>
        <v>9671590.75</v>
      </c>
      <c r="I82" s="17">
        <f t="shared" si="24"/>
        <v>9671590.75</v>
      </c>
      <c r="J82" s="37">
        <f t="shared" ref="J82" si="25">I82/H82</f>
        <v>1</v>
      </c>
      <c r="K82" s="52" t="s">
        <v>2</v>
      </c>
      <c r="L82" s="55" t="s">
        <v>2</v>
      </c>
      <c r="M82" s="55" t="s">
        <v>2</v>
      </c>
      <c r="N82" s="55" t="s">
        <v>2</v>
      </c>
      <c r="O82" s="55" t="s">
        <v>2</v>
      </c>
      <c r="P82" s="61" t="s">
        <v>2</v>
      </c>
      <c r="Q82" s="38"/>
      <c r="R82" s="130"/>
      <c r="S82" s="131"/>
      <c r="T82" s="8"/>
    </row>
    <row r="83" spans="1:20" ht="32.25" customHeight="1" x14ac:dyDescent="0.3">
      <c r="A83" s="56"/>
      <c r="B83" s="53"/>
      <c r="C83" s="53"/>
      <c r="D83" s="65"/>
      <c r="E83" s="65"/>
      <c r="F83" s="15" t="s">
        <v>33</v>
      </c>
      <c r="G83" s="17">
        <v>0</v>
      </c>
      <c r="H83" s="17">
        <v>0</v>
      </c>
      <c r="I83" s="17">
        <v>0</v>
      </c>
      <c r="J83" s="38"/>
      <c r="K83" s="53"/>
      <c r="L83" s="56"/>
      <c r="M83" s="56"/>
      <c r="N83" s="56"/>
      <c r="O83" s="56"/>
      <c r="P83" s="62"/>
      <c r="Q83" s="38"/>
      <c r="R83" s="130"/>
      <c r="S83" s="131"/>
      <c r="T83" s="8"/>
    </row>
    <row r="84" spans="1:20" ht="32.25" customHeight="1" x14ac:dyDescent="0.3">
      <c r="A84" s="56"/>
      <c r="B84" s="53"/>
      <c r="C84" s="53"/>
      <c r="D84" s="65"/>
      <c r="E84" s="65"/>
      <c r="F84" s="15" t="s">
        <v>29</v>
      </c>
      <c r="G84" s="17">
        <v>0</v>
      </c>
      <c r="H84" s="17">
        <v>0</v>
      </c>
      <c r="I84" s="17">
        <v>0</v>
      </c>
      <c r="J84" s="38"/>
      <c r="K84" s="53"/>
      <c r="L84" s="56"/>
      <c r="M84" s="56"/>
      <c r="N84" s="56"/>
      <c r="O84" s="56"/>
      <c r="P84" s="62"/>
      <c r="Q84" s="38"/>
      <c r="R84" s="130"/>
      <c r="S84" s="131"/>
      <c r="T84" s="8"/>
    </row>
    <row r="85" spans="1:20" ht="32.25" customHeight="1" x14ac:dyDescent="0.3">
      <c r="A85" s="57"/>
      <c r="B85" s="54"/>
      <c r="C85" s="54"/>
      <c r="D85" s="66"/>
      <c r="E85" s="66"/>
      <c r="F85" s="15" t="s">
        <v>46</v>
      </c>
      <c r="G85" s="17">
        <v>22607133.129999999</v>
      </c>
      <c r="H85" s="17">
        <v>9671590.75</v>
      </c>
      <c r="I85" s="17">
        <v>9671590.75</v>
      </c>
      <c r="J85" s="39"/>
      <c r="K85" s="54"/>
      <c r="L85" s="57"/>
      <c r="M85" s="57"/>
      <c r="N85" s="57"/>
      <c r="O85" s="57"/>
      <c r="P85" s="63"/>
      <c r="Q85" s="38"/>
      <c r="R85" s="130"/>
      <c r="S85" s="131"/>
      <c r="T85" s="8"/>
    </row>
    <row r="86" spans="1:20" ht="32.25" customHeight="1" x14ac:dyDescent="0.3">
      <c r="A86" s="55" t="s">
        <v>65</v>
      </c>
      <c r="B86" s="52" t="s">
        <v>98</v>
      </c>
      <c r="C86" s="52" t="s">
        <v>27</v>
      </c>
      <c r="D86" s="64" t="s">
        <v>2</v>
      </c>
      <c r="E86" s="64" t="s">
        <v>2</v>
      </c>
      <c r="F86" s="20" t="s">
        <v>28</v>
      </c>
      <c r="G86" s="17">
        <v>827171.26</v>
      </c>
      <c r="H86" s="17">
        <f t="shared" ref="H86:I86" si="26">H87+H88+H89</f>
        <v>480781.01</v>
      </c>
      <c r="I86" s="17">
        <f t="shared" si="26"/>
        <v>480781.01</v>
      </c>
      <c r="J86" s="37">
        <v>0</v>
      </c>
      <c r="K86" s="52" t="s">
        <v>99</v>
      </c>
      <c r="L86" s="55" t="s">
        <v>100</v>
      </c>
      <c r="M86" s="55" t="s">
        <v>2</v>
      </c>
      <c r="N86" s="55">
        <v>36</v>
      </c>
      <c r="O86" s="55">
        <v>24</v>
      </c>
      <c r="P86" s="61">
        <f>O86/N86</f>
        <v>0.66666666666666663</v>
      </c>
      <c r="Q86" s="38"/>
      <c r="R86" s="130"/>
      <c r="S86" s="131"/>
      <c r="T86" s="8"/>
    </row>
    <row r="87" spans="1:20" ht="32.25" customHeight="1" x14ac:dyDescent="0.3">
      <c r="A87" s="56"/>
      <c r="B87" s="53"/>
      <c r="C87" s="53"/>
      <c r="D87" s="65"/>
      <c r="E87" s="65"/>
      <c r="F87" s="15" t="s">
        <v>33</v>
      </c>
      <c r="G87" s="17">
        <v>0</v>
      </c>
      <c r="H87" s="17">
        <v>0</v>
      </c>
      <c r="I87" s="17">
        <v>0</v>
      </c>
      <c r="J87" s="38"/>
      <c r="K87" s="53"/>
      <c r="L87" s="56"/>
      <c r="M87" s="56"/>
      <c r="N87" s="56"/>
      <c r="O87" s="56"/>
      <c r="P87" s="62"/>
      <c r="Q87" s="38"/>
      <c r="R87" s="130"/>
      <c r="S87" s="131"/>
      <c r="T87" s="8"/>
    </row>
    <row r="88" spans="1:20" ht="32.25" customHeight="1" x14ac:dyDescent="0.3">
      <c r="A88" s="56"/>
      <c r="B88" s="53"/>
      <c r="C88" s="53"/>
      <c r="D88" s="65"/>
      <c r="E88" s="65"/>
      <c r="F88" s="15" t="s">
        <v>29</v>
      </c>
      <c r="G88" s="17">
        <v>278710.09000000003</v>
      </c>
      <c r="H88" s="17">
        <v>278710.09000000003</v>
      </c>
      <c r="I88" s="17">
        <v>278710.09000000003</v>
      </c>
      <c r="J88" s="38"/>
      <c r="K88" s="53"/>
      <c r="L88" s="56"/>
      <c r="M88" s="56"/>
      <c r="N88" s="56"/>
      <c r="O88" s="56"/>
      <c r="P88" s="62"/>
      <c r="Q88" s="38"/>
      <c r="R88" s="130"/>
      <c r="S88" s="131"/>
      <c r="T88" s="8"/>
    </row>
    <row r="89" spans="1:20" ht="32.25" customHeight="1" x14ac:dyDescent="0.3">
      <c r="A89" s="57"/>
      <c r="B89" s="54"/>
      <c r="C89" s="54"/>
      <c r="D89" s="66"/>
      <c r="E89" s="66"/>
      <c r="F89" s="15" t="s">
        <v>46</v>
      </c>
      <c r="G89" s="17">
        <v>548461.17000000004</v>
      </c>
      <c r="H89" s="17">
        <v>202070.92</v>
      </c>
      <c r="I89" s="17">
        <v>202070.92</v>
      </c>
      <c r="J89" s="39"/>
      <c r="K89" s="54"/>
      <c r="L89" s="57"/>
      <c r="M89" s="57"/>
      <c r="N89" s="57"/>
      <c r="O89" s="57"/>
      <c r="P89" s="63"/>
      <c r="Q89" s="39"/>
      <c r="R89" s="130"/>
      <c r="S89" s="131"/>
      <c r="T89" s="8"/>
    </row>
    <row r="90" spans="1:20" ht="18" customHeight="1" x14ac:dyDescent="0.3">
      <c r="A90" s="135" t="s">
        <v>21</v>
      </c>
      <c r="B90" s="136"/>
      <c r="C90" s="141" t="s">
        <v>2</v>
      </c>
      <c r="D90" s="141" t="s">
        <v>2</v>
      </c>
      <c r="E90" s="141" t="s">
        <v>2</v>
      </c>
      <c r="F90" s="20" t="s">
        <v>28</v>
      </c>
      <c r="G90" s="16">
        <v>37218258.140000001</v>
      </c>
      <c r="H90" s="19">
        <v>13707669.289999999</v>
      </c>
      <c r="I90" s="19">
        <v>13284903.859999999</v>
      </c>
      <c r="J90" s="37">
        <f t="shared" ref="J90" si="27">I90/H90</f>
        <v>0.96915847464248239</v>
      </c>
      <c r="K90" s="55" t="s">
        <v>2</v>
      </c>
      <c r="L90" s="55" t="s">
        <v>2</v>
      </c>
      <c r="M90" s="55" t="s">
        <v>2</v>
      </c>
      <c r="N90" s="55" t="s">
        <v>2</v>
      </c>
      <c r="O90" s="55" t="s">
        <v>2</v>
      </c>
      <c r="P90" s="55" t="s">
        <v>2</v>
      </c>
      <c r="Q90" s="55" t="s">
        <v>2</v>
      </c>
      <c r="R90" s="130"/>
      <c r="S90" s="131"/>
      <c r="T90" s="8"/>
    </row>
    <row r="91" spans="1:20" ht="29.25" customHeight="1" x14ac:dyDescent="0.3">
      <c r="A91" s="137"/>
      <c r="B91" s="138"/>
      <c r="C91" s="142"/>
      <c r="D91" s="142"/>
      <c r="E91" s="142"/>
      <c r="F91" s="15" t="s">
        <v>33</v>
      </c>
      <c r="G91" s="19">
        <v>0</v>
      </c>
      <c r="H91" s="19">
        <v>0</v>
      </c>
      <c r="I91" s="19">
        <v>0</v>
      </c>
      <c r="J91" s="38"/>
      <c r="K91" s="56"/>
      <c r="L91" s="56"/>
      <c r="M91" s="56"/>
      <c r="N91" s="56"/>
      <c r="O91" s="56"/>
      <c r="P91" s="56"/>
      <c r="Q91" s="56"/>
      <c r="R91" s="130"/>
      <c r="S91" s="131"/>
      <c r="T91" s="8"/>
    </row>
    <row r="92" spans="1:20" ht="30.75" customHeight="1" x14ac:dyDescent="0.3">
      <c r="A92" s="137"/>
      <c r="B92" s="138"/>
      <c r="C92" s="142"/>
      <c r="D92" s="142"/>
      <c r="E92" s="142"/>
      <c r="F92" s="15" t="s">
        <v>29</v>
      </c>
      <c r="G92" s="19">
        <v>1330927.3400000001</v>
      </c>
      <c r="H92" s="19">
        <v>1330927.3400000001</v>
      </c>
      <c r="I92" s="19">
        <v>913065.99</v>
      </c>
      <c r="J92" s="38"/>
      <c r="K92" s="56"/>
      <c r="L92" s="56"/>
      <c r="M92" s="56"/>
      <c r="N92" s="56"/>
      <c r="O92" s="56"/>
      <c r="P92" s="56"/>
      <c r="Q92" s="56"/>
      <c r="R92" s="130"/>
      <c r="S92" s="131"/>
      <c r="T92" s="8"/>
    </row>
    <row r="93" spans="1:20" ht="33" customHeight="1" x14ac:dyDescent="0.3">
      <c r="A93" s="139"/>
      <c r="B93" s="140"/>
      <c r="C93" s="143"/>
      <c r="D93" s="143"/>
      <c r="E93" s="143"/>
      <c r="F93" s="15" t="s">
        <v>46</v>
      </c>
      <c r="G93" s="19">
        <v>35887330.799999997</v>
      </c>
      <c r="H93" s="19">
        <v>12376741.949999999</v>
      </c>
      <c r="I93" s="19">
        <v>12376741.949999999</v>
      </c>
      <c r="J93" s="39"/>
      <c r="K93" s="57"/>
      <c r="L93" s="57"/>
      <c r="M93" s="57"/>
      <c r="N93" s="57"/>
      <c r="O93" s="57"/>
      <c r="P93" s="57"/>
      <c r="Q93" s="57"/>
      <c r="R93" s="132"/>
      <c r="S93" s="133"/>
      <c r="T93" s="8"/>
    </row>
    <row r="94" spans="1:20" ht="33.75" customHeight="1" x14ac:dyDescent="0.3">
      <c r="A94" s="59" t="s">
        <v>188</v>
      </c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21"/>
      <c r="T94" s="8"/>
    </row>
    <row r="95" spans="1:20" ht="82.5" customHeight="1" x14ac:dyDescent="0.3">
      <c r="A95" s="72" t="s">
        <v>102</v>
      </c>
      <c r="B95" s="73"/>
      <c r="C95" s="73"/>
      <c r="D95" s="73"/>
      <c r="E95" s="74"/>
      <c r="F95" s="22" t="s">
        <v>2</v>
      </c>
      <c r="G95" s="19" t="s">
        <v>2</v>
      </c>
      <c r="H95" s="19" t="s">
        <v>2</v>
      </c>
      <c r="I95" s="19" t="s">
        <v>2</v>
      </c>
      <c r="J95" s="19" t="s">
        <v>2</v>
      </c>
      <c r="K95" s="19" t="s">
        <v>2</v>
      </c>
      <c r="L95" s="19" t="s">
        <v>2</v>
      </c>
      <c r="M95" s="19" t="s">
        <v>2</v>
      </c>
      <c r="N95" s="19" t="s">
        <v>2</v>
      </c>
      <c r="O95" s="19" t="s">
        <v>2</v>
      </c>
      <c r="P95" s="19" t="s">
        <v>2</v>
      </c>
      <c r="Q95" s="19" t="s">
        <v>2</v>
      </c>
      <c r="R95" s="37">
        <f>(Q97)/1</f>
        <v>100.96750000000002</v>
      </c>
      <c r="S95" s="11"/>
      <c r="T95" s="8"/>
    </row>
    <row r="96" spans="1:20" ht="60.75" customHeight="1" x14ac:dyDescent="0.3">
      <c r="A96" s="23" t="s">
        <v>17</v>
      </c>
      <c r="B96" s="72" t="s">
        <v>101</v>
      </c>
      <c r="C96" s="73"/>
      <c r="D96" s="73"/>
      <c r="E96" s="74"/>
      <c r="F96" s="22" t="s">
        <v>2</v>
      </c>
      <c r="G96" s="19" t="s">
        <v>2</v>
      </c>
      <c r="H96" s="19" t="s">
        <v>2</v>
      </c>
      <c r="I96" s="19" t="s">
        <v>2</v>
      </c>
      <c r="J96" s="19" t="s">
        <v>2</v>
      </c>
      <c r="K96" s="19" t="s">
        <v>2</v>
      </c>
      <c r="L96" s="19" t="s">
        <v>2</v>
      </c>
      <c r="M96" s="19" t="s">
        <v>2</v>
      </c>
      <c r="N96" s="19" t="s">
        <v>2</v>
      </c>
      <c r="O96" s="19" t="s">
        <v>2</v>
      </c>
      <c r="P96" s="19" t="s">
        <v>2</v>
      </c>
      <c r="Q96" s="19" t="s">
        <v>2</v>
      </c>
      <c r="R96" s="38"/>
      <c r="S96" s="11"/>
      <c r="T96" s="8"/>
    </row>
    <row r="97" spans="1:20" ht="15" customHeight="1" x14ac:dyDescent="0.3">
      <c r="A97" s="145" t="s">
        <v>18</v>
      </c>
      <c r="B97" s="52" t="s">
        <v>103</v>
      </c>
      <c r="C97" s="55" t="s">
        <v>2</v>
      </c>
      <c r="D97" s="55" t="s">
        <v>2</v>
      </c>
      <c r="E97" s="55" t="s">
        <v>2</v>
      </c>
      <c r="F97" s="24" t="s">
        <v>28</v>
      </c>
      <c r="G97" s="19">
        <v>64064845.659999996</v>
      </c>
      <c r="H97" s="19">
        <f t="shared" ref="H97:I97" si="28">H98+H99+H100</f>
        <v>15482240.449999999</v>
      </c>
      <c r="I97" s="19">
        <f t="shared" si="28"/>
        <v>15482240.449999999</v>
      </c>
      <c r="J97" s="37">
        <f>I97/H97</f>
        <v>1</v>
      </c>
      <c r="K97" s="52" t="s">
        <v>104</v>
      </c>
      <c r="L97" s="55" t="s">
        <v>100</v>
      </c>
      <c r="M97" s="55">
        <v>102480</v>
      </c>
      <c r="N97" s="55">
        <v>20000</v>
      </c>
      <c r="O97" s="55">
        <v>20387</v>
      </c>
      <c r="P97" s="37">
        <f>O97/N97</f>
        <v>1.01935</v>
      </c>
      <c r="Q97" s="61">
        <f>(P97+P109)/2*100</f>
        <v>100.96750000000002</v>
      </c>
      <c r="R97" s="38"/>
      <c r="S97" s="11"/>
      <c r="T97" s="8"/>
    </row>
    <row r="98" spans="1:20" ht="31.5" customHeight="1" x14ac:dyDescent="0.3">
      <c r="A98" s="146"/>
      <c r="B98" s="53"/>
      <c r="C98" s="56"/>
      <c r="D98" s="56"/>
      <c r="E98" s="56"/>
      <c r="F98" s="24" t="s">
        <v>33</v>
      </c>
      <c r="G98" s="19">
        <v>3000000</v>
      </c>
      <c r="H98" s="19">
        <f t="shared" ref="H98:I99" si="29">H102+H106+H110</f>
        <v>1000000</v>
      </c>
      <c r="I98" s="19">
        <f t="shared" si="29"/>
        <v>1000000</v>
      </c>
      <c r="J98" s="38"/>
      <c r="K98" s="53"/>
      <c r="L98" s="56"/>
      <c r="M98" s="56"/>
      <c r="N98" s="56"/>
      <c r="O98" s="56"/>
      <c r="P98" s="38"/>
      <c r="Q98" s="62"/>
      <c r="R98" s="38"/>
      <c r="S98" s="11"/>
      <c r="T98" s="8"/>
    </row>
    <row r="99" spans="1:20" ht="27.75" customHeight="1" x14ac:dyDescent="0.3">
      <c r="A99" s="146"/>
      <c r="B99" s="53"/>
      <c r="C99" s="56"/>
      <c r="D99" s="56"/>
      <c r="E99" s="56"/>
      <c r="F99" s="24" t="s">
        <v>29</v>
      </c>
      <c r="G99" s="19">
        <v>6604308.9100000001</v>
      </c>
      <c r="H99" s="19">
        <f t="shared" si="29"/>
        <v>3894745.51</v>
      </c>
      <c r="I99" s="19">
        <f t="shared" si="29"/>
        <v>3894745.51</v>
      </c>
      <c r="J99" s="38"/>
      <c r="K99" s="53"/>
      <c r="L99" s="56"/>
      <c r="M99" s="56"/>
      <c r="N99" s="56"/>
      <c r="O99" s="56"/>
      <c r="P99" s="38"/>
      <c r="Q99" s="62"/>
      <c r="R99" s="38"/>
      <c r="S99" s="11"/>
      <c r="T99" s="8"/>
    </row>
    <row r="100" spans="1:20" ht="28.5" customHeight="1" x14ac:dyDescent="0.3">
      <c r="A100" s="147"/>
      <c r="B100" s="54"/>
      <c r="C100" s="57"/>
      <c r="D100" s="57"/>
      <c r="E100" s="57"/>
      <c r="F100" s="24" t="s">
        <v>46</v>
      </c>
      <c r="G100" s="19">
        <v>54460536.75</v>
      </c>
      <c r="H100" s="19">
        <f>H104+H108+H112</f>
        <v>10587494.939999999</v>
      </c>
      <c r="I100" s="19">
        <f>I104+I108+I112</f>
        <v>10587494.939999999</v>
      </c>
      <c r="J100" s="39"/>
      <c r="K100" s="54"/>
      <c r="L100" s="57"/>
      <c r="M100" s="57"/>
      <c r="N100" s="57"/>
      <c r="O100" s="57"/>
      <c r="P100" s="39"/>
      <c r="Q100" s="62"/>
      <c r="R100" s="38"/>
      <c r="S100" s="11"/>
      <c r="T100" s="8"/>
    </row>
    <row r="101" spans="1:20" ht="17.25" customHeight="1" x14ac:dyDescent="0.3">
      <c r="A101" s="145" t="s">
        <v>19</v>
      </c>
      <c r="B101" s="52" t="s">
        <v>105</v>
      </c>
      <c r="C101" s="52" t="s">
        <v>49</v>
      </c>
      <c r="D101" s="68" t="s">
        <v>50</v>
      </c>
      <c r="E101" s="68" t="s">
        <v>51</v>
      </c>
      <c r="F101" s="24" t="s">
        <v>28</v>
      </c>
      <c r="G101" s="19">
        <v>33446174.670000002</v>
      </c>
      <c r="H101" s="19">
        <f t="shared" ref="H101:I101" si="30">H102+H103+H104</f>
        <v>3442870.03</v>
      </c>
      <c r="I101" s="19">
        <f t="shared" si="30"/>
        <v>3442870.03</v>
      </c>
      <c r="J101" s="37">
        <f t="shared" ref="J101" si="31">I101/H101</f>
        <v>1</v>
      </c>
      <c r="K101" s="55" t="s">
        <v>2</v>
      </c>
      <c r="L101" s="55" t="s">
        <v>2</v>
      </c>
      <c r="M101" s="55" t="s">
        <v>2</v>
      </c>
      <c r="N101" s="55" t="s">
        <v>2</v>
      </c>
      <c r="O101" s="55" t="s">
        <v>2</v>
      </c>
      <c r="P101" s="55" t="s">
        <v>2</v>
      </c>
      <c r="Q101" s="62"/>
      <c r="R101" s="38"/>
      <c r="S101" s="11"/>
      <c r="T101" s="8"/>
    </row>
    <row r="102" spans="1:20" ht="28.5" customHeight="1" x14ac:dyDescent="0.3">
      <c r="A102" s="146"/>
      <c r="B102" s="53"/>
      <c r="C102" s="53"/>
      <c r="D102" s="69"/>
      <c r="E102" s="69"/>
      <c r="F102" s="24" t="s">
        <v>33</v>
      </c>
      <c r="G102" s="19">
        <v>0</v>
      </c>
      <c r="H102" s="19">
        <v>0</v>
      </c>
      <c r="I102" s="19">
        <v>0</v>
      </c>
      <c r="J102" s="38"/>
      <c r="K102" s="56"/>
      <c r="L102" s="56"/>
      <c r="M102" s="56"/>
      <c r="N102" s="56"/>
      <c r="O102" s="56"/>
      <c r="P102" s="56"/>
      <c r="Q102" s="62"/>
      <c r="R102" s="38"/>
      <c r="S102" s="11"/>
      <c r="T102" s="8"/>
    </row>
    <row r="103" spans="1:20" ht="30" customHeight="1" x14ac:dyDescent="0.3">
      <c r="A103" s="146"/>
      <c r="B103" s="53"/>
      <c r="C103" s="53"/>
      <c r="D103" s="69"/>
      <c r="E103" s="69"/>
      <c r="F103" s="24" t="s">
        <v>29</v>
      </c>
      <c r="G103" s="19">
        <v>0</v>
      </c>
      <c r="H103" s="19">
        <v>0</v>
      </c>
      <c r="I103" s="19">
        <v>0</v>
      </c>
      <c r="J103" s="38"/>
      <c r="K103" s="56"/>
      <c r="L103" s="56"/>
      <c r="M103" s="56"/>
      <c r="N103" s="56"/>
      <c r="O103" s="56"/>
      <c r="P103" s="56"/>
      <c r="Q103" s="62"/>
      <c r="R103" s="38"/>
      <c r="S103" s="11"/>
      <c r="T103" s="8"/>
    </row>
    <row r="104" spans="1:20" ht="30.75" customHeight="1" x14ac:dyDescent="0.3">
      <c r="A104" s="147"/>
      <c r="B104" s="54"/>
      <c r="C104" s="54"/>
      <c r="D104" s="70"/>
      <c r="E104" s="70"/>
      <c r="F104" s="24" t="s">
        <v>46</v>
      </c>
      <c r="G104" s="19">
        <v>33446174.670000002</v>
      </c>
      <c r="H104" s="19">
        <v>3442870.03</v>
      </c>
      <c r="I104" s="19">
        <v>3442870.03</v>
      </c>
      <c r="J104" s="39"/>
      <c r="K104" s="57"/>
      <c r="L104" s="57"/>
      <c r="M104" s="57"/>
      <c r="N104" s="57"/>
      <c r="O104" s="57"/>
      <c r="P104" s="57"/>
      <c r="Q104" s="62"/>
      <c r="R104" s="38"/>
      <c r="S104" s="11"/>
      <c r="T104" s="8"/>
    </row>
    <row r="105" spans="1:20" ht="15.75" customHeight="1" x14ac:dyDescent="0.3">
      <c r="A105" s="111" t="s">
        <v>20</v>
      </c>
      <c r="B105" s="52" t="s">
        <v>106</v>
      </c>
      <c r="C105" s="52" t="s">
        <v>49</v>
      </c>
      <c r="D105" s="68" t="s">
        <v>50</v>
      </c>
      <c r="E105" s="68" t="s">
        <v>51</v>
      </c>
      <c r="F105" s="24" t="s">
        <v>28</v>
      </c>
      <c r="G105" s="19">
        <v>3495366.5300000003</v>
      </c>
      <c r="H105" s="19">
        <f t="shared" ref="H105:I105" si="32">H106+H107+H108</f>
        <v>1134944.96</v>
      </c>
      <c r="I105" s="19">
        <f t="shared" si="32"/>
        <v>1134944.96</v>
      </c>
      <c r="J105" s="37">
        <f t="shared" ref="J105" si="33">I105/H105</f>
        <v>1</v>
      </c>
      <c r="K105" s="55" t="s">
        <v>2</v>
      </c>
      <c r="L105" s="55" t="s">
        <v>2</v>
      </c>
      <c r="M105" s="55" t="s">
        <v>2</v>
      </c>
      <c r="N105" s="55" t="s">
        <v>2</v>
      </c>
      <c r="O105" s="55" t="s">
        <v>2</v>
      </c>
      <c r="P105" s="55" t="s">
        <v>2</v>
      </c>
      <c r="Q105" s="62"/>
      <c r="R105" s="38"/>
      <c r="S105" s="11"/>
      <c r="T105" s="8"/>
    </row>
    <row r="106" spans="1:20" ht="31.5" customHeight="1" x14ac:dyDescent="0.3">
      <c r="A106" s="112"/>
      <c r="B106" s="53"/>
      <c r="C106" s="53"/>
      <c r="D106" s="69"/>
      <c r="E106" s="69"/>
      <c r="F106" s="24" t="s">
        <v>33</v>
      </c>
      <c r="G106" s="19">
        <v>3000000</v>
      </c>
      <c r="H106" s="19">
        <v>1000000</v>
      </c>
      <c r="I106" s="19">
        <v>1000000</v>
      </c>
      <c r="J106" s="38"/>
      <c r="K106" s="56"/>
      <c r="L106" s="56"/>
      <c r="M106" s="56"/>
      <c r="N106" s="56"/>
      <c r="O106" s="56"/>
      <c r="P106" s="56"/>
      <c r="Q106" s="62"/>
      <c r="R106" s="38"/>
      <c r="S106" s="11"/>
      <c r="T106" s="8"/>
    </row>
    <row r="107" spans="1:20" ht="27.6" x14ac:dyDescent="0.3">
      <c r="A107" s="112"/>
      <c r="B107" s="53"/>
      <c r="C107" s="53"/>
      <c r="D107" s="69"/>
      <c r="E107" s="69"/>
      <c r="F107" s="24" t="s">
        <v>29</v>
      </c>
      <c r="G107" s="19">
        <v>449176.91000000003</v>
      </c>
      <c r="H107" s="19">
        <v>123595.51</v>
      </c>
      <c r="I107" s="19">
        <v>123595.51</v>
      </c>
      <c r="J107" s="38"/>
      <c r="K107" s="56"/>
      <c r="L107" s="56"/>
      <c r="M107" s="56"/>
      <c r="N107" s="56"/>
      <c r="O107" s="56"/>
      <c r="P107" s="56"/>
      <c r="Q107" s="62"/>
      <c r="R107" s="38"/>
      <c r="S107" s="11"/>
      <c r="T107" s="8"/>
    </row>
    <row r="108" spans="1:20" ht="27.6" x14ac:dyDescent="0.3">
      <c r="A108" s="113"/>
      <c r="B108" s="54"/>
      <c r="C108" s="54"/>
      <c r="D108" s="70"/>
      <c r="E108" s="70"/>
      <c r="F108" s="24" t="s">
        <v>46</v>
      </c>
      <c r="G108" s="19">
        <v>46189.619999999995</v>
      </c>
      <c r="H108" s="19">
        <v>11349.45</v>
      </c>
      <c r="I108" s="19">
        <v>11349.45</v>
      </c>
      <c r="J108" s="39"/>
      <c r="K108" s="57"/>
      <c r="L108" s="57"/>
      <c r="M108" s="57"/>
      <c r="N108" s="57"/>
      <c r="O108" s="57"/>
      <c r="P108" s="57"/>
      <c r="Q108" s="62"/>
      <c r="R108" s="38"/>
      <c r="S108" s="11"/>
      <c r="T108" s="8"/>
    </row>
    <row r="109" spans="1:20" ht="42.6" customHeight="1" x14ac:dyDescent="0.3">
      <c r="A109" s="111" t="s">
        <v>47</v>
      </c>
      <c r="B109" s="52" t="s">
        <v>197</v>
      </c>
      <c r="C109" s="52" t="s">
        <v>49</v>
      </c>
      <c r="D109" s="68" t="s">
        <v>50</v>
      </c>
      <c r="E109" s="68" t="s">
        <v>51</v>
      </c>
      <c r="F109" s="25" t="s">
        <v>28</v>
      </c>
      <c r="G109" s="17">
        <v>27123304.460000001</v>
      </c>
      <c r="H109" s="17">
        <f t="shared" ref="H109:I109" si="34">H110+H111+H112</f>
        <v>10904425.460000001</v>
      </c>
      <c r="I109" s="17">
        <f t="shared" si="34"/>
        <v>10904425.460000001</v>
      </c>
      <c r="J109" s="37">
        <f t="shared" ref="J109" si="35">I109/H109</f>
        <v>1</v>
      </c>
      <c r="K109" s="52" t="s">
        <v>198</v>
      </c>
      <c r="L109" s="55" t="s">
        <v>77</v>
      </c>
      <c r="M109" s="55">
        <v>75.95</v>
      </c>
      <c r="N109" s="55">
        <v>76.41</v>
      </c>
      <c r="O109" s="55">
        <v>76.41</v>
      </c>
      <c r="P109" s="37">
        <f>O109/N109</f>
        <v>1</v>
      </c>
      <c r="Q109" s="62"/>
      <c r="R109" s="38"/>
      <c r="S109" s="11"/>
      <c r="T109" s="8"/>
    </row>
    <row r="110" spans="1:20" ht="62.4" customHeight="1" x14ac:dyDescent="0.3">
      <c r="A110" s="112"/>
      <c r="B110" s="53"/>
      <c r="C110" s="53"/>
      <c r="D110" s="69"/>
      <c r="E110" s="69"/>
      <c r="F110" s="25" t="s">
        <v>33</v>
      </c>
      <c r="G110" s="17">
        <v>0</v>
      </c>
      <c r="H110" s="17">
        <v>0</v>
      </c>
      <c r="I110" s="17">
        <v>0</v>
      </c>
      <c r="J110" s="38"/>
      <c r="K110" s="53"/>
      <c r="L110" s="56"/>
      <c r="M110" s="56"/>
      <c r="N110" s="56"/>
      <c r="O110" s="56"/>
      <c r="P110" s="38"/>
      <c r="Q110" s="62"/>
      <c r="R110" s="38"/>
      <c r="S110" s="11"/>
      <c r="T110" s="8"/>
    </row>
    <row r="111" spans="1:20" ht="55.2" customHeight="1" x14ac:dyDescent="0.3">
      <c r="A111" s="112"/>
      <c r="B111" s="53"/>
      <c r="C111" s="53"/>
      <c r="D111" s="69"/>
      <c r="E111" s="69"/>
      <c r="F111" s="25" t="s">
        <v>29</v>
      </c>
      <c r="G111" s="17">
        <v>6155132</v>
      </c>
      <c r="H111" s="17">
        <v>3771150</v>
      </c>
      <c r="I111" s="17">
        <v>3771150</v>
      </c>
      <c r="J111" s="38"/>
      <c r="K111" s="53"/>
      <c r="L111" s="56"/>
      <c r="M111" s="56"/>
      <c r="N111" s="56"/>
      <c r="O111" s="56"/>
      <c r="P111" s="38"/>
      <c r="Q111" s="62"/>
      <c r="R111" s="38"/>
      <c r="S111" s="11"/>
      <c r="T111" s="8"/>
    </row>
    <row r="112" spans="1:20" ht="69.75" customHeight="1" x14ac:dyDescent="0.3">
      <c r="A112" s="113"/>
      <c r="B112" s="54"/>
      <c r="C112" s="54"/>
      <c r="D112" s="70"/>
      <c r="E112" s="70"/>
      <c r="F112" s="25" t="s">
        <v>46</v>
      </c>
      <c r="G112" s="17">
        <v>20968172.460000001</v>
      </c>
      <c r="H112" s="17">
        <v>7133275.46</v>
      </c>
      <c r="I112" s="17">
        <v>7133275.46</v>
      </c>
      <c r="J112" s="39"/>
      <c r="K112" s="54"/>
      <c r="L112" s="57"/>
      <c r="M112" s="57"/>
      <c r="N112" s="57"/>
      <c r="O112" s="57"/>
      <c r="P112" s="39"/>
      <c r="Q112" s="63"/>
      <c r="R112" s="38"/>
      <c r="S112" s="11"/>
      <c r="T112" s="8"/>
    </row>
    <row r="113" spans="1:20" x14ac:dyDescent="0.3">
      <c r="A113" s="68" t="s">
        <v>75</v>
      </c>
      <c r="B113" s="102" t="s">
        <v>107</v>
      </c>
      <c r="C113" s="103"/>
      <c r="D113" s="103"/>
      <c r="E113" s="104"/>
      <c r="F113" s="52" t="s">
        <v>2</v>
      </c>
      <c r="G113" s="37" t="s">
        <v>2</v>
      </c>
      <c r="H113" s="37" t="s">
        <v>2</v>
      </c>
      <c r="I113" s="37" t="s">
        <v>2</v>
      </c>
      <c r="J113" s="37" t="s">
        <v>2</v>
      </c>
      <c r="K113" s="55" t="s">
        <v>2</v>
      </c>
      <c r="L113" s="55" t="s">
        <v>2</v>
      </c>
      <c r="M113" s="55" t="s">
        <v>2</v>
      </c>
      <c r="N113" s="55" t="s">
        <v>2</v>
      </c>
      <c r="O113" s="55" t="s">
        <v>2</v>
      </c>
      <c r="P113" s="55" t="s">
        <v>2</v>
      </c>
      <c r="Q113" s="37" t="s">
        <v>2</v>
      </c>
      <c r="R113" s="38"/>
      <c r="S113" s="11"/>
      <c r="T113" s="8"/>
    </row>
    <row r="114" spans="1:20" x14ac:dyDescent="0.3">
      <c r="A114" s="69"/>
      <c r="B114" s="105"/>
      <c r="C114" s="106"/>
      <c r="D114" s="106"/>
      <c r="E114" s="107"/>
      <c r="F114" s="53"/>
      <c r="G114" s="38"/>
      <c r="H114" s="38"/>
      <c r="I114" s="38"/>
      <c r="J114" s="38"/>
      <c r="K114" s="56"/>
      <c r="L114" s="56"/>
      <c r="M114" s="56"/>
      <c r="N114" s="56"/>
      <c r="O114" s="56"/>
      <c r="P114" s="56"/>
      <c r="Q114" s="38"/>
      <c r="R114" s="38"/>
      <c r="S114" s="11"/>
      <c r="T114" s="8"/>
    </row>
    <row r="115" spans="1:20" x14ac:dyDescent="0.3">
      <c r="A115" s="69"/>
      <c r="B115" s="105"/>
      <c r="C115" s="106"/>
      <c r="D115" s="106"/>
      <c r="E115" s="107"/>
      <c r="F115" s="53"/>
      <c r="G115" s="38"/>
      <c r="H115" s="38"/>
      <c r="I115" s="38"/>
      <c r="J115" s="38"/>
      <c r="K115" s="56"/>
      <c r="L115" s="56"/>
      <c r="M115" s="56"/>
      <c r="N115" s="56"/>
      <c r="O115" s="56"/>
      <c r="P115" s="56"/>
      <c r="Q115" s="38"/>
      <c r="R115" s="38"/>
      <c r="S115" s="11"/>
      <c r="T115" s="8"/>
    </row>
    <row r="116" spans="1:20" x14ac:dyDescent="0.3">
      <c r="A116" s="70"/>
      <c r="B116" s="108"/>
      <c r="C116" s="109"/>
      <c r="D116" s="109"/>
      <c r="E116" s="110"/>
      <c r="F116" s="54"/>
      <c r="G116" s="39"/>
      <c r="H116" s="39"/>
      <c r="I116" s="39"/>
      <c r="J116" s="39"/>
      <c r="K116" s="57"/>
      <c r="L116" s="57"/>
      <c r="M116" s="57"/>
      <c r="N116" s="57"/>
      <c r="O116" s="57"/>
      <c r="P116" s="57"/>
      <c r="Q116" s="39"/>
      <c r="R116" s="38"/>
      <c r="S116" s="11"/>
      <c r="T116" s="8"/>
    </row>
    <row r="117" spans="1:20" x14ac:dyDescent="0.3">
      <c r="A117" s="68" t="s">
        <v>63</v>
      </c>
      <c r="B117" s="52" t="s">
        <v>108</v>
      </c>
      <c r="C117" s="52" t="s">
        <v>2</v>
      </c>
      <c r="D117" s="68" t="s">
        <v>2</v>
      </c>
      <c r="E117" s="68" t="s">
        <v>2</v>
      </c>
      <c r="F117" s="24" t="s">
        <v>28</v>
      </c>
      <c r="G117" s="19">
        <v>5649706.6099999994</v>
      </c>
      <c r="H117" s="19">
        <f t="shared" ref="H117:I117" si="36">H118+H119+H120</f>
        <v>787921.35</v>
      </c>
      <c r="I117" s="19">
        <f t="shared" si="36"/>
        <v>787921.35</v>
      </c>
      <c r="J117" s="61">
        <f>I117/H117</f>
        <v>1</v>
      </c>
      <c r="K117" s="52" t="s">
        <v>2</v>
      </c>
      <c r="L117" s="55" t="s">
        <v>2</v>
      </c>
      <c r="M117" s="55" t="s">
        <v>2</v>
      </c>
      <c r="N117" s="55" t="s">
        <v>2</v>
      </c>
      <c r="O117" s="55" t="s">
        <v>2</v>
      </c>
      <c r="P117" s="37" t="s">
        <v>2</v>
      </c>
      <c r="Q117" s="37" t="s">
        <v>2</v>
      </c>
      <c r="R117" s="38"/>
      <c r="S117" s="11"/>
      <c r="T117" s="8"/>
    </row>
    <row r="118" spans="1:20" ht="27.6" x14ac:dyDescent="0.3">
      <c r="A118" s="69"/>
      <c r="B118" s="53"/>
      <c r="C118" s="53"/>
      <c r="D118" s="69"/>
      <c r="E118" s="69"/>
      <c r="F118" s="24" t="s">
        <v>33</v>
      </c>
      <c r="G118" s="19">
        <v>0</v>
      </c>
      <c r="H118" s="19">
        <f t="shared" ref="H118:I120" si="37">H122</f>
        <v>0</v>
      </c>
      <c r="I118" s="19">
        <f t="shared" si="37"/>
        <v>0</v>
      </c>
      <c r="J118" s="62"/>
      <c r="K118" s="53"/>
      <c r="L118" s="56"/>
      <c r="M118" s="56"/>
      <c r="N118" s="56"/>
      <c r="O118" s="56"/>
      <c r="P118" s="38"/>
      <c r="Q118" s="38"/>
      <c r="R118" s="38"/>
      <c r="S118" s="11"/>
      <c r="T118" s="8"/>
    </row>
    <row r="119" spans="1:20" ht="27.6" x14ac:dyDescent="0.3">
      <c r="A119" s="69"/>
      <c r="B119" s="53"/>
      <c r="C119" s="53"/>
      <c r="D119" s="69"/>
      <c r="E119" s="69"/>
      <c r="F119" s="24" t="s">
        <v>29</v>
      </c>
      <c r="G119" s="19">
        <v>0</v>
      </c>
      <c r="H119" s="19">
        <f t="shared" si="37"/>
        <v>0</v>
      </c>
      <c r="I119" s="19">
        <f t="shared" si="37"/>
        <v>0</v>
      </c>
      <c r="J119" s="62"/>
      <c r="K119" s="53"/>
      <c r="L119" s="56"/>
      <c r="M119" s="56"/>
      <c r="N119" s="56"/>
      <c r="O119" s="56"/>
      <c r="P119" s="38"/>
      <c r="Q119" s="38"/>
      <c r="R119" s="38"/>
      <c r="S119" s="11"/>
      <c r="T119" s="8"/>
    </row>
    <row r="120" spans="1:20" ht="27.6" x14ac:dyDescent="0.3">
      <c r="A120" s="70"/>
      <c r="B120" s="54"/>
      <c r="C120" s="54"/>
      <c r="D120" s="70"/>
      <c r="E120" s="70"/>
      <c r="F120" s="24" t="s">
        <v>46</v>
      </c>
      <c r="G120" s="19">
        <v>5649706.6099999994</v>
      </c>
      <c r="H120" s="19">
        <f t="shared" si="37"/>
        <v>787921.35</v>
      </c>
      <c r="I120" s="19">
        <f t="shared" si="37"/>
        <v>787921.35</v>
      </c>
      <c r="J120" s="63"/>
      <c r="K120" s="54"/>
      <c r="L120" s="57"/>
      <c r="M120" s="57"/>
      <c r="N120" s="57"/>
      <c r="O120" s="57"/>
      <c r="P120" s="39"/>
      <c r="Q120" s="38"/>
      <c r="R120" s="38"/>
      <c r="S120" s="11"/>
      <c r="T120" s="8"/>
    </row>
    <row r="121" spans="1:20" ht="17.25" customHeight="1" x14ac:dyDescent="0.3">
      <c r="A121" s="55" t="s">
        <v>64</v>
      </c>
      <c r="B121" s="52" t="s">
        <v>109</v>
      </c>
      <c r="C121" s="52" t="s">
        <v>49</v>
      </c>
      <c r="D121" s="68" t="s">
        <v>50</v>
      </c>
      <c r="E121" s="68" t="s">
        <v>51</v>
      </c>
      <c r="F121" s="24" t="s">
        <v>28</v>
      </c>
      <c r="G121" s="19">
        <v>5649706.6099999994</v>
      </c>
      <c r="H121" s="19">
        <f t="shared" ref="H121:I121" si="38">H122+H123+H124</f>
        <v>787921.35</v>
      </c>
      <c r="I121" s="19">
        <f t="shared" si="38"/>
        <v>787921.35</v>
      </c>
      <c r="J121" s="61">
        <f>I121/H121</f>
        <v>1</v>
      </c>
      <c r="K121" s="52" t="s">
        <v>2</v>
      </c>
      <c r="L121" s="55" t="s">
        <v>2</v>
      </c>
      <c r="M121" s="55" t="s">
        <v>2</v>
      </c>
      <c r="N121" s="55" t="s">
        <v>2</v>
      </c>
      <c r="O121" s="55" t="s">
        <v>2</v>
      </c>
      <c r="P121" s="37" t="s">
        <v>2</v>
      </c>
      <c r="Q121" s="38"/>
      <c r="R121" s="38"/>
      <c r="S121" s="11"/>
      <c r="T121" s="8"/>
    </row>
    <row r="122" spans="1:20" ht="32.25" customHeight="1" x14ac:dyDescent="0.3">
      <c r="A122" s="56"/>
      <c r="B122" s="53"/>
      <c r="C122" s="53"/>
      <c r="D122" s="69"/>
      <c r="E122" s="69"/>
      <c r="F122" s="24" t="s">
        <v>33</v>
      </c>
      <c r="G122" s="19">
        <v>0</v>
      </c>
      <c r="H122" s="19">
        <v>0</v>
      </c>
      <c r="I122" s="19">
        <v>0</v>
      </c>
      <c r="J122" s="62"/>
      <c r="K122" s="53"/>
      <c r="L122" s="56"/>
      <c r="M122" s="56"/>
      <c r="N122" s="56"/>
      <c r="O122" s="56"/>
      <c r="P122" s="38"/>
      <c r="Q122" s="38"/>
      <c r="R122" s="38"/>
      <c r="S122" s="11"/>
      <c r="T122" s="8"/>
    </row>
    <row r="123" spans="1:20" ht="32.25" customHeight="1" x14ac:dyDescent="0.3">
      <c r="A123" s="56"/>
      <c r="B123" s="53"/>
      <c r="C123" s="53"/>
      <c r="D123" s="69"/>
      <c r="E123" s="69"/>
      <c r="F123" s="24" t="s">
        <v>29</v>
      </c>
      <c r="G123" s="19">
        <v>0</v>
      </c>
      <c r="H123" s="19">
        <v>0</v>
      </c>
      <c r="I123" s="19">
        <v>0</v>
      </c>
      <c r="J123" s="62"/>
      <c r="K123" s="53"/>
      <c r="L123" s="56"/>
      <c r="M123" s="56"/>
      <c r="N123" s="56"/>
      <c r="O123" s="56"/>
      <c r="P123" s="38"/>
      <c r="Q123" s="38"/>
      <c r="R123" s="38"/>
      <c r="S123" s="11"/>
      <c r="T123" s="8"/>
    </row>
    <row r="124" spans="1:20" ht="32.25" customHeight="1" x14ac:dyDescent="0.3">
      <c r="A124" s="57"/>
      <c r="B124" s="54"/>
      <c r="C124" s="54"/>
      <c r="D124" s="70"/>
      <c r="E124" s="70"/>
      <c r="F124" s="24" t="s">
        <v>46</v>
      </c>
      <c r="G124" s="19">
        <v>5649706.6099999994</v>
      </c>
      <c r="H124" s="19">
        <v>787921.35</v>
      </c>
      <c r="I124" s="19">
        <v>787921.35</v>
      </c>
      <c r="J124" s="63"/>
      <c r="K124" s="54"/>
      <c r="L124" s="57"/>
      <c r="M124" s="57"/>
      <c r="N124" s="57"/>
      <c r="O124" s="57"/>
      <c r="P124" s="39"/>
      <c r="Q124" s="39"/>
      <c r="R124" s="38"/>
      <c r="S124" s="11"/>
      <c r="T124" s="8"/>
    </row>
    <row r="125" spans="1:20" ht="24.75" customHeight="1" x14ac:dyDescent="0.3">
      <c r="A125" s="34" t="s">
        <v>110</v>
      </c>
      <c r="B125" s="122" t="s">
        <v>111</v>
      </c>
      <c r="C125" s="122"/>
      <c r="D125" s="122"/>
      <c r="E125" s="122"/>
      <c r="F125" s="94" t="s">
        <v>2</v>
      </c>
      <c r="G125" s="67" t="s">
        <v>2</v>
      </c>
      <c r="H125" s="67" t="s">
        <v>2</v>
      </c>
      <c r="I125" s="67" t="s">
        <v>2</v>
      </c>
      <c r="J125" s="61" t="s">
        <v>2</v>
      </c>
      <c r="K125" s="52" t="s">
        <v>2</v>
      </c>
      <c r="L125" s="55" t="s">
        <v>2</v>
      </c>
      <c r="M125" s="55" t="s">
        <v>2</v>
      </c>
      <c r="N125" s="55" t="s">
        <v>2</v>
      </c>
      <c r="O125" s="55" t="s">
        <v>2</v>
      </c>
      <c r="P125" s="37" t="s">
        <v>2</v>
      </c>
      <c r="Q125" s="37" t="s">
        <v>2</v>
      </c>
      <c r="R125" s="38"/>
      <c r="S125" s="11"/>
      <c r="T125" s="8"/>
    </row>
    <row r="126" spans="1:20" ht="18.75" customHeight="1" x14ac:dyDescent="0.3">
      <c r="A126" s="34"/>
      <c r="B126" s="122"/>
      <c r="C126" s="122"/>
      <c r="D126" s="122"/>
      <c r="E126" s="122"/>
      <c r="F126" s="94"/>
      <c r="G126" s="67"/>
      <c r="H126" s="67"/>
      <c r="I126" s="67"/>
      <c r="J126" s="62"/>
      <c r="K126" s="53"/>
      <c r="L126" s="56"/>
      <c r="M126" s="56"/>
      <c r="N126" s="56"/>
      <c r="O126" s="56"/>
      <c r="P126" s="38"/>
      <c r="Q126" s="38"/>
      <c r="R126" s="38"/>
      <c r="S126" s="11"/>
      <c r="T126" s="8"/>
    </row>
    <row r="127" spans="1:20" ht="9.75" customHeight="1" x14ac:dyDescent="0.3">
      <c r="A127" s="34"/>
      <c r="B127" s="122"/>
      <c r="C127" s="122"/>
      <c r="D127" s="122"/>
      <c r="E127" s="122"/>
      <c r="F127" s="94"/>
      <c r="G127" s="67"/>
      <c r="H127" s="67"/>
      <c r="I127" s="67"/>
      <c r="J127" s="62"/>
      <c r="K127" s="53"/>
      <c r="L127" s="56"/>
      <c r="M127" s="56"/>
      <c r="N127" s="56"/>
      <c r="O127" s="56"/>
      <c r="P127" s="38"/>
      <c r="Q127" s="38"/>
      <c r="R127" s="38"/>
      <c r="S127" s="11"/>
      <c r="T127" s="8"/>
    </row>
    <row r="128" spans="1:20" ht="9.75" customHeight="1" x14ac:dyDescent="0.3">
      <c r="A128" s="34"/>
      <c r="B128" s="122"/>
      <c r="C128" s="122"/>
      <c r="D128" s="122"/>
      <c r="E128" s="122"/>
      <c r="F128" s="94"/>
      <c r="G128" s="67"/>
      <c r="H128" s="67"/>
      <c r="I128" s="67"/>
      <c r="J128" s="63"/>
      <c r="K128" s="54"/>
      <c r="L128" s="57"/>
      <c r="M128" s="57"/>
      <c r="N128" s="57"/>
      <c r="O128" s="57"/>
      <c r="P128" s="39"/>
      <c r="Q128" s="39"/>
      <c r="R128" s="38"/>
      <c r="S128" s="11"/>
      <c r="T128" s="8"/>
    </row>
    <row r="129" spans="1:20" ht="32.25" customHeight="1" x14ac:dyDescent="0.3">
      <c r="A129" s="55" t="s">
        <v>67</v>
      </c>
      <c r="B129" s="52" t="s">
        <v>112</v>
      </c>
      <c r="C129" s="52" t="s">
        <v>2</v>
      </c>
      <c r="D129" s="52" t="s">
        <v>2</v>
      </c>
      <c r="E129" s="52" t="s">
        <v>2</v>
      </c>
      <c r="F129" s="24" t="s">
        <v>28</v>
      </c>
      <c r="G129" s="17">
        <v>1000000</v>
      </c>
      <c r="H129" s="17">
        <f t="shared" ref="H129:I129" si="39">H130+H131+H132</f>
        <v>0</v>
      </c>
      <c r="I129" s="17">
        <f t="shared" si="39"/>
        <v>0</v>
      </c>
      <c r="J129" s="61">
        <v>0</v>
      </c>
      <c r="K129" s="52" t="s">
        <v>2</v>
      </c>
      <c r="L129" s="55" t="s">
        <v>2</v>
      </c>
      <c r="M129" s="55" t="s">
        <v>2</v>
      </c>
      <c r="N129" s="55" t="s">
        <v>2</v>
      </c>
      <c r="O129" s="55" t="s">
        <v>2</v>
      </c>
      <c r="P129" s="37" t="s">
        <v>2</v>
      </c>
      <c r="Q129" s="37" t="s">
        <v>2</v>
      </c>
      <c r="R129" s="38"/>
      <c r="S129" s="11"/>
      <c r="T129" s="8"/>
    </row>
    <row r="130" spans="1:20" ht="32.25" customHeight="1" x14ac:dyDescent="0.3">
      <c r="A130" s="56"/>
      <c r="B130" s="53"/>
      <c r="C130" s="53"/>
      <c r="D130" s="53"/>
      <c r="E130" s="53"/>
      <c r="F130" s="24" t="s">
        <v>33</v>
      </c>
      <c r="G130" s="17">
        <v>1000000</v>
      </c>
      <c r="H130" s="17">
        <f t="shared" ref="H130:I132" si="40">H134</f>
        <v>0</v>
      </c>
      <c r="I130" s="17">
        <f t="shared" si="40"/>
        <v>0</v>
      </c>
      <c r="J130" s="62"/>
      <c r="K130" s="53"/>
      <c r="L130" s="56"/>
      <c r="M130" s="56"/>
      <c r="N130" s="56"/>
      <c r="O130" s="56"/>
      <c r="P130" s="38"/>
      <c r="Q130" s="38"/>
      <c r="R130" s="38"/>
      <c r="S130" s="11"/>
      <c r="T130" s="8"/>
    </row>
    <row r="131" spans="1:20" ht="32.25" customHeight="1" x14ac:dyDescent="0.3">
      <c r="A131" s="56"/>
      <c r="B131" s="53"/>
      <c r="C131" s="53"/>
      <c r="D131" s="53"/>
      <c r="E131" s="53"/>
      <c r="F131" s="24" t="s">
        <v>29</v>
      </c>
      <c r="G131" s="17">
        <v>0</v>
      </c>
      <c r="H131" s="17">
        <f t="shared" si="40"/>
        <v>0</v>
      </c>
      <c r="I131" s="17">
        <f t="shared" si="40"/>
        <v>0</v>
      </c>
      <c r="J131" s="62"/>
      <c r="K131" s="53"/>
      <c r="L131" s="56"/>
      <c r="M131" s="56"/>
      <c r="N131" s="56"/>
      <c r="O131" s="56"/>
      <c r="P131" s="38"/>
      <c r="Q131" s="38"/>
      <c r="R131" s="38"/>
      <c r="S131" s="11"/>
      <c r="T131" s="8"/>
    </row>
    <row r="132" spans="1:20" ht="32.25" customHeight="1" x14ac:dyDescent="0.3">
      <c r="A132" s="57"/>
      <c r="B132" s="54"/>
      <c r="C132" s="54"/>
      <c r="D132" s="54"/>
      <c r="E132" s="54"/>
      <c r="F132" s="24" t="s">
        <v>46</v>
      </c>
      <c r="G132" s="17">
        <v>0</v>
      </c>
      <c r="H132" s="17">
        <f t="shared" si="40"/>
        <v>0</v>
      </c>
      <c r="I132" s="17">
        <f t="shared" si="40"/>
        <v>0</v>
      </c>
      <c r="J132" s="63"/>
      <c r="K132" s="54"/>
      <c r="L132" s="57"/>
      <c r="M132" s="57"/>
      <c r="N132" s="57"/>
      <c r="O132" s="57"/>
      <c r="P132" s="39"/>
      <c r="Q132" s="38"/>
      <c r="R132" s="38"/>
      <c r="S132" s="11"/>
      <c r="T132" s="8"/>
    </row>
    <row r="133" spans="1:20" ht="32.25" customHeight="1" x14ac:dyDescent="0.3">
      <c r="A133" s="55" t="s">
        <v>68</v>
      </c>
      <c r="B133" s="52" t="s">
        <v>113</v>
      </c>
      <c r="C133" s="52" t="s">
        <v>49</v>
      </c>
      <c r="D133" s="64" t="s">
        <v>50</v>
      </c>
      <c r="E133" s="64" t="s">
        <v>51</v>
      </c>
      <c r="F133" s="24" t="s">
        <v>28</v>
      </c>
      <c r="G133" s="17">
        <v>1000000</v>
      </c>
      <c r="H133" s="17">
        <f t="shared" ref="H133:I133" si="41">H134+H135+H136</f>
        <v>0</v>
      </c>
      <c r="I133" s="17">
        <f t="shared" si="41"/>
        <v>0</v>
      </c>
      <c r="J133" s="61">
        <v>0</v>
      </c>
      <c r="K133" s="52" t="s">
        <v>199</v>
      </c>
      <c r="L133" s="55" t="s">
        <v>155</v>
      </c>
      <c r="M133" s="55">
        <v>1</v>
      </c>
      <c r="N133" s="55" t="s">
        <v>2</v>
      </c>
      <c r="O133" s="55" t="s">
        <v>2</v>
      </c>
      <c r="P133" s="37" t="s">
        <v>2</v>
      </c>
      <c r="Q133" s="38"/>
      <c r="R133" s="38"/>
      <c r="S133" s="11"/>
      <c r="T133" s="8"/>
    </row>
    <row r="134" spans="1:20" ht="32.25" customHeight="1" x14ac:dyDescent="0.3">
      <c r="A134" s="56"/>
      <c r="B134" s="53"/>
      <c r="C134" s="53"/>
      <c r="D134" s="65"/>
      <c r="E134" s="65"/>
      <c r="F134" s="24" t="s">
        <v>33</v>
      </c>
      <c r="G134" s="17">
        <v>1000000</v>
      </c>
      <c r="H134" s="17">
        <v>0</v>
      </c>
      <c r="I134" s="17">
        <v>0</v>
      </c>
      <c r="J134" s="62"/>
      <c r="K134" s="53"/>
      <c r="L134" s="56"/>
      <c r="M134" s="56"/>
      <c r="N134" s="56"/>
      <c r="O134" s="56"/>
      <c r="P134" s="38"/>
      <c r="Q134" s="38"/>
      <c r="R134" s="38"/>
      <c r="S134" s="11"/>
      <c r="T134" s="8"/>
    </row>
    <row r="135" spans="1:20" ht="32.25" customHeight="1" x14ac:dyDescent="0.3">
      <c r="A135" s="56"/>
      <c r="B135" s="53"/>
      <c r="C135" s="53"/>
      <c r="D135" s="65"/>
      <c r="E135" s="65"/>
      <c r="F135" s="24" t="s">
        <v>29</v>
      </c>
      <c r="G135" s="17">
        <v>0</v>
      </c>
      <c r="H135" s="17">
        <v>0</v>
      </c>
      <c r="I135" s="17">
        <v>0</v>
      </c>
      <c r="J135" s="62"/>
      <c r="K135" s="53"/>
      <c r="L135" s="56"/>
      <c r="M135" s="56"/>
      <c r="N135" s="56"/>
      <c r="O135" s="56"/>
      <c r="P135" s="38"/>
      <c r="Q135" s="38"/>
      <c r="R135" s="38"/>
      <c r="S135" s="11"/>
      <c r="T135" s="8"/>
    </row>
    <row r="136" spans="1:20" ht="32.25" customHeight="1" x14ac:dyDescent="0.3">
      <c r="A136" s="57"/>
      <c r="B136" s="54"/>
      <c r="C136" s="54"/>
      <c r="D136" s="66"/>
      <c r="E136" s="66"/>
      <c r="F136" s="24" t="s">
        <v>46</v>
      </c>
      <c r="G136" s="17">
        <v>0</v>
      </c>
      <c r="H136" s="17">
        <v>0</v>
      </c>
      <c r="I136" s="17">
        <v>0</v>
      </c>
      <c r="J136" s="63"/>
      <c r="K136" s="54"/>
      <c r="L136" s="57"/>
      <c r="M136" s="57"/>
      <c r="N136" s="57"/>
      <c r="O136" s="57"/>
      <c r="P136" s="39"/>
      <c r="Q136" s="39"/>
      <c r="R136" s="38"/>
      <c r="S136" s="11"/>
      <c r="T136" s="8"/>
    </row>
    <row r="137" spans="1:20" ht="28.5" customHeight="1" x14ac:dyDescent="0.3">
      <c r="A137" s="101" t="s">
        <v>26</v>
      </c>
      <c r="B137" s="101"/>
      <c r="C137" s="101"/>
      <c r="D137" s="101"/>
      <c r="E137" s="101"/>
      <c r="F137" s="24" t="s">
        <v>28</v>
      </c>
      <c r="G137" s="19">
        <v>70714552.269999996</v>
      </c>
      <c r="H137" s="19">
        <f>H138+H139+H140</f>
        <v>16270161.799999999</v>
      </c>
      <c r="I137" s="19">
        <f>I138+I139+I140</f>
        <v>16270161.799999999</v>
      </c>
      <c r="J137" s="61">
        <f t="shared" ref="J137" si="42">I137/H137</f>
        <v>1</v>
      </c>
      <c r="K137" s="56" t="s">
        <v>2</v>
      </c>
      <c r="L137" s="56" t="s">
        <v>2</v>
      </c>
      <c r="M137" s="56" t="s">
        <v>2</v>
      </c>
      <c r="N137" s="56" t="s">
        <v>2</v>
      </c>
      <c r="O137" s="56" t="s">
        <v>2</v>
      </c>
      <c r="P137" s="56" t="s">
        <v>2</v>
      </c>
      <c r="Q137" s="56" t="s">
        <v>2</v>
      </c>
      <c r="R137" s="38"/>
      <c r="S137" s="11"/>
      <c r="T137" s="8"/>
    </row>
    <row r="138" spans="1:20" ht="24.75" customHeight="1" x14ac:dyDescent="0.3">
      <c r="A138" s="58"/>
      <c r="B138" s="58"/>
      <c r="C138" s="58"/>
      <c r="D138" s="58"/>
      <c r="E138" s="58"/>
      <c r="F138" s="24" t="s">
        <v>33</v>
      </c>
      <c r="G138" s="19">
        <v>4000000</v>
      </c>
      <c r="H138" s="19">
        <f>H98+H118+H130</f>
        <v>1000000</v>
      </c>
      <c r="I138" s="19">
        <f>I98+I118+I130</f>
        <v>1000000</v>
      </c>
      <c r="J138" s="62"/>
      <c r="K138" s="56"/>
      <c r="L138" s="56"/>
      <c r="M138" s="56"/>
      <c r="N138" s="56"/>
      <c r="O138" s="56"/>
      <c r="P138" s="56"/>
      <c r="Q138" s="56"/>
      <c r="R138" s="38"/>
      <c r="S138" s="11"/>
      <c r="T138" s="8"/>
    </row>
    <row r="139" spans="1:20" ht="22.5" customHeight="1" x14ac:dyDescent="0.3">
      <c r="A139" s="58"/>
      <c r="B139" s="58"/>
      <c r="C139" s="58"/>
      <c r="D139" s="58"/>
      <c r="E139" s="58"/>
      <c r="F139" s="24" t="s">
        <v>29</v>
      </c>
      <c r="G139" s="19">
        <v>6604308.9100000001</v>
      </c>
      <c r="H139" s="19">
        <f t="shared" ref="H139:I140" si="43">H99+H119+H131</f>
        <v>3894745.51</v>
      </c>
      <c r="I139" s="19">
        <f t="shared" si="43"/>
        <v>3894745.51</v>
      </c>
      <c r="J139" s="62"/>
      <c r="K139" s="56"/>
      <c r="L139" s="56"/>
      <c r="M139" s="56"/>
      <c r="N139" s="56"/>
      <c r="O139" s="56"/>
      <c r="P139" s="56"/>
      <c r="Q139" s="56"/>
      <c r="R139" s="38"/>
      <c r="S139" s="11"/>
      <c r="T139" s="8"/>
    </row>
    <row r="140" spans="1:20" ht="29.25" customHeight="1" x14ac:dyDescent="0.3">
      <c r="A140" s="58"/>
      <c r="B140" s="58"/>
      <c r="C140" s="58"/>
      <c r="D140" s="58"/>
      <c r="E140" s="58"/>
      <c r="F140" s="24" t="s">
        <v>46</v>
      </c>
      <c r="G140" s="19">
        <v>60110243.359999999</v>
      </c>
      <c r="H140" s="19">
        <f t="shared" si="43"/>
        <v>11375416.289999999</v>
      </c>
      <c r="I140" s="19">
        <f t="shared" si="43"/>
        <v>11375416.289999999</v>
      </c>
      <c r="J140" s="63"/>
      <c r="K140" s="57"/>
      <c r="L140" s="57"/>
      <c r="M140" s="57"/>
      <c r="N140" s="57"/>
      <c r="O140" s="57"/>
      <c r="P140" s="57"/>
      <c r="Q140" s="57"/>
      <c r="R140" s="39"/>
      <c r="S140" s="11"/>
      <c r="T140" s="8"/>
    </row>
    <row r="141" spans="1:20" ht="33.75" customHeight="1" x14ac:dyDescent="0.3">
      <c r="A141" s="59" t="s">
        <v>191</v>
      </c>
      <c r="B141" s="60"/>
      <c r="C141" s="60"/>
      <c r="D141" s="60"/>
      <c r="E141" s="60"/>
      <c r="F141" s="60"/>
      <c r="G141" s="60"/>
      <c r="H141" s="60"/>
      <c r="I141" s="60"/>
      <c r="J141" s="60"/>
      <c r="K141" s="60"/>
      <c r="L141" s="60"/>
      <c r="M141" s="60"/>
      <c r="N141" s="60"/>
      <c r="O141" s="60"/>
      <c r="P141" s="60"/>
      <c r="Q141" s="60"/>
      <c r="R141" s="60"/>
      <c r="S141" s="21"/>
      <c r="T141" s="8"/>
    </row>
    <row r="142" spans="1:20" ht="57" customHeight="1" x14ac:dyDescent="0.3">
      <c r="A142" s="72" t="s">
        <v>114</v>
      </c>
      <c r="B142" s="73"/>
      <c r="C142" s="73"/>
      <c r="D142" s="73"/>
      <c r="E142" s="74"/>
      <c r="F142" s="22" t="s">
        <v>2</v>
      </c>
      <c r="G142" s="19" t="s">
        <v>2</v>
      </c>
      <c r="H142" s="19" t="s">
        <v>2</v>
      </c>
      <c r="I142" s="19" t="s">
        <v>2</v>
      </c>
      <c r="J142" s="19" t="s">
        <v>2</v>
      </c>
      <c r="K142" s="19" t="s">
        <v>2</v>
      </c>
      <c r="L142" s="19" t="s">
        <v>2</v>
      </c>
      <c r="M142" s="19" t="s">
        <v>2</v>
      </c>
      <c r="N142" s="19" t="s">
        <v>2</v>
      </c>
      <c r="O142" s="19" t="s">
        <v>2</v>
      </c>
      <c r="P142" s="19" t="s">
        <v>2</v>
      </c>
      <c r="Q142" s="19" t="s">
        <v>2</v>
      </c>
      <c r="R142" s="37">
        <f>Q144</f>
        <v>201.00000000000003</v>
      </c>
      <c r="S142" s="11"/>
      <c r="T142" s="8"/>
    </row>
    <row r="143" spans="1:20" ht="60.75" customHeight="1" x14ac:dyDescent="0.3">
      <c r="A143" s="26" t="s">
        <v>17</v>
      </c>
      <c r="B143" s="72" t="s">
        <v>115</v>
      </c>
      <c r="C143" s="73"/>
      <c r="D143" s="73"/>
      <c r="E143" s="74"/>
      <c r="F143" s="22" t="s">
        <v>2</v>
      </c>
      <c r="G143" s="19" t="s">
        <v>2</v>
      </c>
      <c r="H143" s="19" t="s">
        <v>2</v>
      </c>
      <c r="I143" s="19" t="s">
        <v>2</v>
      </c>
      <c r="J143" s="19" t="s">
        <v>2</v>
      </c>
      <c r="K143" s="19" t="s">
        <v>2</v>
      </c>
      <c r="L143" s="19" t="s">
        <v>2</v>
      </c>
      <c r="M143" s="19" t="s">
        <v>2</v>
      </c>
      <c r="N143" s="19" t="s">
        <v>2</v>
      </c>
      <c r="O143" s="19" t="s">
        <v>2</v>
      </c>
      <c r="P143" s="19" t="s">
        <v>2</v>
      </c>
      <c r="Q143" s="19" t="s">
        <v>2</v>
      </c>
      <c r="R143" s="38"/>
      <c r="S143" s="11"/>
      <c r="T143" s="8"/>
    </row>
    <row r="144" spans="1:20" ht="18" customHeight="1" x14ac:dyDescent="0.3">
      <c r="A144" s="40" t="s">
        <v>18</v>
      </c>
      <c r="B144" s="40" t="s">
        <v>116</v>
      </c>
      <c r="C144" s="40" t="s">
        <v>27</v>
      </c>
      <c r="D144" s="75" t="s">
        <v>2</v>
      </c>
      <c r="E144" s="75" t="s">
        <v>2</v>
      </c>
      <c r="F144" s="24" t="s">
        <v>28</v>
      </c>
      <c r="G144" s="19">
        <v>112399289.22999999</v>
      </c>
      <c r="H144" s="19">
        <f t="shared" ref="H144:I144" si="44">H145+H146+H147</f>
        <v>32080339.609999999</v>
      </c>
      <c r="I144" s="19">
        <f t="shared" si="44"/>
        <v>31577856.839999996</v>
      </c>
      <c r="J144" s="37">
        <f>I144/H144</f>
        <v>0.98433673782420394</v>
      </c>
      <c r="K144" s="64" t="s">
        <v>117</v>
      </c>
      <c r="L144" s="55" t="s">
        <v>118</v>
      </c>
      <c r="M144" s="55">
        <v>10</v>
      </c>
      <c r="N144" s="55">
        <v>2</v>
      </c>
      <c r="O144" s="55">
        <v>7.4</v>
      </c>
      <c r="P144" s="37">
        <f>O144/N144</f>
        <v>3.7</v>
      </c>
      <c r="Q144" s="61">
        <f>(P144+P148)/2*100</f>
        <v>201.00000000000003</v>
      </c>
      <c r="R144" s="38"/>
      <c r="S144" s="27"/>
      <c r="T144" s="28"/>
    </row>
    <row r="145" spans="1:20" ht="30.75" customHeight="1" x14ac:dyDescent="0.3">
      <c r="A145" s="41"/>
      <c r="B145" s="41"/>
      <c r="C145" s="41"/>
      <c r="D145" s="76"/>
      <c r="E145" s="76"/>
      <c r="F145" s="24" t="s">
        <v>33</v>
      </c>
      <c r="G145" s="19">
        <v>0</v>
      </c>
      <c r="H145" s="19">
        <f t="shared" ref="H145:I147" si="45">H149+H153+H157+H161+H165+H173+H169</f>
        <v>0</v>
      </c>
      <c r="I145" s="19">
        <f t="shared" si="45"/>
        <v>0</v>
      </c>
      <c r="J145" s="38"/>
      <c r="K145" s="65"/>
      <c r="L145" s="56"/>
      <c r="M145" s="56"/>
      <c r="N145" s="56"/>
      <c r="O145" s="56"/>
      <c r="P145" s="38"/>
      <c r="Q145" s="62"/>
      <c r="R145" s="38"/>
      <c r="S145" s="27"/>
      <c r="T145" s="28"/>
    </row>
    <row r="146" spans="1:20" ht="30.75" customHeight="1" x14ac:dyDescent="0.3">
      <c r="A146" s="41"/>
      <c r="B146" s="41"/>
      <c r="C146" s="41"/>
      <c r="D146" s="76"/>
      <c r="E146" s="76"/>
      <c r="F146" s="24" t="s">
        <v>29</v>
      </c>
      <c r="G146" s="19">
        <v>4328350.32</v>
      </c>
      <c r="H146" s="19">
        <f t="shared" si="45"/>
        <v>4328350.32</v>
      </c>
      <c r="I146" s="19">
        <f t="shared" si="45"/>
        <v>4013026.61</v>
      </c>
      <c r="J146" s="38"/>
      <c r="K146" s="65"/>
      <c r="L146" s="56"/>
      <c r="M146" s="56"/>
      <c r="N146" s="56"/>
      <c r="O146" s="56"/>
      <c r="P146" s="38"/>
      <c r="Q146" s="62"/>
      <c r="R146" s="38"/>
      <c r="S146" s="27"/>
      <c r="T146" s="28"/>
    </row>
    <row r="147" spans="1:20" ht="30.75" customHeight="1" x14ac:dyDescent="0.3">
      <c r="A147" s="42"/>
      <c r="B147" s="42"/>
      <c r="C147" s="42"/>
      <c r="D147" s="77"/>
      <c r="E147" s="77"/>
      <c r="F147" s="24" t="s">
        <v>46</v>
      </c>
      <c r="G147" s="19">
        <v>108070938.91</v>
      </c>
      <c r="H147" s="19">
        <f t="shared" si="45"/>
        <v>27751989.289999999</v>
      </c>
      <c r="I147" s="19">
        <f t="shared" si="45"/>
        <v>27564830.229999997</v>
      </c>
      <c r="J147" s="39"/>
      <c r="K147" s="66"/>
      <c r="L147" s="57"/>
      <c r="M147" s="57"/>
      <c r="N147" s="57"/>
      <c r="O147" s="57"/>
      <c r="P147" s="39"/>
      <c r="Q147" s="62"/>
      <c r="R147" s="38"/>
      <c r="S147" s="27"/>
      <c r="T147" s="28"/>
    </row>
    <row r="148" spans="1:20" ht="17.25" customHeight="1" x14ac:dyDescent="0.3">
      <c r="A148" s="40" t="s">
        <v>19</v>
      </c>
      <c r="B148" s="40" t="s">
        <v>119</v>
      </c>
      <c r="C148" s="40" t="s">
        <v>27</v>
      </c>
      <c r="D148" s="75" t="s">
        <v>32</v>
      </c>
      <c r="E148" s="75" t="s">
        <v>31</v>
      </c>
      <c r="F148" s="24" t="s">
        <v>28</v>
      </c>
      <c r="G148" s="19">
        <v>71242121.420000002</v>
      </c>
      <c r="H148" s="19">
        <f t="shared" ref="H148:I148" si="46">H149+H150+H151</f>
        <v>17108052.73</v>
      </c>
      <c r="I148" s="19">
        <f t="shared" si="46"/>
        <v>17108052.73</v>
      </c>
      <c r="J148" s="37">
        <f t="shared" ref="J148" si="47">I148/H148</f>
        <v>1</v>
      </c>
      <c r="K148" s="64" t="s">
        <v>120</v>
      </c>
      <c r="L148" s="55" t="s">
        <v>77</v>
      </c>
      <c r="M148" s="55">
        <v>30</v>
      </c>
      <c r="N148" s="55">
        <v>5</v>
      </c>
      <c r="O148" s="55">
        <v>1.6</v>
      </c>
      <c r="P148" s="37">
        <f>O148/N148</f>
        <v>0.32</v>
      </c>
      <c r="Q148" s="62"/>
      <c r="R148" s="38"/>
      <c r="S148" s="27"/>
      <c r="T148" s="28"/>
    </row>
    <row r="149" spans="1:20" ht="29.25" customHeight="1" x14ac:dyDescent="0.3">
      <c r="A149" s="41"/>
      <c r="B149" s="41"/>
      <c r="C149" s="41"/>
      <c r="D149" s="76"/>
      <c r="E149" s="76"/>
      <c r="F149" s="24" t="s">
        <v>33</v>
      </c>
      <c r="G149" s="19">
        <v>0</v>
      </c>
      <c r="H149" s="19">
        <f t="shared" ref="H149:I150" si="48">SUM(I149:N149)</f>
        <v>0</v>
      </c>
      <c r="I149" s="19">
        <f t="shared" si="48"/>
        <v>0</v>
      </c>
      <c r="J149" s="38"/>
      <c r="K149" s="65"/>
      <c r="L149" s="56"/>
      <c r="M149" s="56"/>
      <c r="N149" s="56"/>
      <c r="O149" s="56"/>
      <c r="P149" s="38"/>
      <c r="Q149" s="62"/>
      <c r="R149" s="38"/>
      <c r="S149" s="27"/>
      <c r="T149" s="28"/>
    </row>
    <row r="150" spans="1:20" ht="29.25" customHeight="1" x14ac:dyDescent="0.3">
      <c r="A150" s="41"/>
      <c r="B150" s="41"/>
      <c r="C150" s="41"/>
      <c r="D150" s="76"/>
      <c r="E150" s="76"/>
      <c r="F150" s="24" t="s">
        <v>29</v>
      </c>
      <c r="G150" s="19">
        <v>0</v>
      </c>
      <c r="H150" s="19">
        <f t="shared" si="48"/>
        <v>0</v>
      </c>
      <c r="I150" s="19">
        <f t="shared" si="48"/>
        <v>0</v>
      </c>
      <c r="J150" s="38"/>
      <c r="K150" s="65"/>
      <c r="L150" s="56"/>
      <c r="M150" s="56"/>
      <c r="N150" s="56"/>
      <c r="O150" s="56"/>
      <c r="P150" s="38"/>
      <c r="Q150" s="62"/>
      <c r="R150" s="38"/>
      <c r="S150" s="27"/>
      <c r="T150" s="28"/>
    </row>
    <row r="151" spans="1:20" ht="51" customHeight="1" x14ac:dyDescent="0.3">
      <c r="A151" s="42"/>
      <c r="B151" s="42"/>
      <c r="C151" s="42"/>
      <c r="D151" s="77"/>
      <c r="E151" s="77"/>
      <c r="F151" s="24" t="s">
        <v>46</v>
      </c>
      <c r="G151" s="19">
        <v>71242121.420000002</v>
      </c>
      <c r="H151" s="19">
        <v>17108052.73</v>
      </c>
      <c r="I151" s="19">
        <v>17108052.73</v>
      </c>
      <c r="J151" s="39"/>
      <c r="K151" s="66"/>
      <c r="L151" s="57"/>
      <c r="M151" s="57"/>
      <c r="N151" s="57"/>
      <c r="O151" s="57"/>
      <c r="P151" s="39"/>
      <c r="Q151" s="62"/>
      <c r="R151" s="38"/>
      <c r="S151" s="27"/>
      <c r="T151" s="28"/>
    </row>
    <row r="152" spans="1:20" ht="17.25" customHeight="1" x14ac:dyDescent="0.3">
      <c r="A152" s="40" t="s">
        <v>20</v>
      </c>
      <c r="B152" s="40" t="s">
        <v>121</v>
      </c>
      <c r="C152" s="40" t="s">
        <v>27</v>
      </c>
      <c r="D152" s="75" t="s">
        <v>32</v>
      </c>
      <c r="E152" s="75" t="s">
        <v>31</v>
      </c>
      <c r="F152" s="24" t="s">
        <v>28</v>
      </c>
      <c r="G152" s="19">
        <v>11664776.93</v>
      </c>
      <c r="H152" s="19">
        <f t="shared" ref="H152:I152" si="49">H153+H154+H155</f>
        <v>3004353.77</v>
      </c>
      <c r="I152" s="19">
        <f t="shared" si="49"/>
        <v>3004353.77</v>
      </c>
      <c r="J152" s="37">
        <f t="shared" ref="J152" si="50">I152/H152</f>
        <v>1</v>
      </c>
      <c r="K152" s="55" t="s">
        <v>2</v>
      </c>
      <c r="L152" s="55" t="s">
        <v>2</v>
      </c>
      <c r="M152" s="55" t="s">
        <v>2</v>
      </c>
      <c r="N152" s="55" t="s">
        <v>2</v>
      </c>
      <c r="O152" s="55" t="s">
        <v>2</v>
      </c>
      <c r="P152" s="55" t="s">
        <v>2</v>
      </c>
      <c r="Q152" s="62"/>
      <c r="R152" s="38"/>
      <c r="S152" s="27"/>
      <c r="T152" s="28"/>
    </row>
    <row r="153" spans="1:20" ht="30" customHeight="1" x14ac:dyDescent="0.3">
      <c r="A153" s="41"/>
      <c r="B153" s="41"/>
      <c r="C153" s="41"/>
      <c r="D153" s="76"/>
      <c r="E153" s="76"/>
      <c r="F153" s="24" t="s">
        <v>33</v>
      </c>
      <c r="G153" s="19">
        <v>0</v>
      </c>
      <c r="H153" s="19">
        <f t="shared" ref="H153:I154" si="51">SUM(I153:N153)</f>
        <v>0</v>
      </c>
      <c r="I153" s="19">
        <f t="shared" si="51"/>
        <v>0</v>
      </c>
      <c r="J153" s="38"/>
      <c r="K153" s="56"/>
      <c r="L153" s="56"/>
      <c r="M153" s="56"/>
      <c r="N153" s="56"/>
      <c r="O153" s="56"/>
      <c r="P153" s="56"/>
      <c r="Q153" s="62"/>
      <c r="R153" s="38"/>
      <c r="S153" s="27"/>
      <c r="T153" s="28"/>
    </row>
    <row r="154" spans="1:20" ht="30" customHeight="1" x14ac:dyDescent="0.3">
      <c r="A154" s="41"/>
      <c r="B154" s="41"/>
      <c r="C154" s="41"/>
      <c r="D154" s="76"/>
      <c r="E154" s="76"/>
      <c r="F154" s="24" t="s">
        <v>29</v>
      </c>
      <c r="G154" s="19">
        <v>0</v>
      </c>
      <c r="H154" s="19">
        <f t="shared" si="51"/>
        <v>0</v>
      </c>
      <c r="I154" s="19">
        <f t="shared" si="51"/>
        <v>0</v>
      </c>
      <c r="J154" s="38"/>
      <c r="K154" s="56"/>
      <c r="L154" s="56"/>
      <c r="M154" s="56"/>
      <c r="N154" s="56"/>
      <c r="O154" s="56"/>
      <c r="P154" s="56"/>
      <c r="Q154" s="62"/>
      <c r="R154" s="38"/>
      <c r="S154" s="27"/>
      <c r="T154" s="28"/>
    </row>
    <row r="155" spans="1:20" ht="42" customHeight="1" x14ac:dyDescent="0.3">
      <c r="A155" s="42"/>
      <c r="B155" s="42"/>
      <c r="C155" s="42"/>
      <c r="D155" s="77"/>
      <c r="E155" s="77"/>
      <c r="F155" s="24" t="s">
        <v>46</v>
      </c>
      <c r="G155" s="19">
        <v>11664776.93</v>
      </c>
      <c r="H155" s="19">
        <v>3004353.77</v>
      </c>
      <c r="I155" s="19">
        <v>3004353.77</v>
      </c>
      <c r="J155" s="39"/>
      <c r="K155" s="57"/>
      <c r="L155" s="57"/>
      <c r="M155" s="57"/>
      <c r="N155" s="57"/>
      <c r="O155" s="57"/>
      <c r="P155" s="57"/>
      <c r="Q155" s="62"/>
      <c r="R155" s="38"/>
      <c r="S155" s="27"/>
      <c r="T155" s="28"/>
    </row>
    <row r="156" spans="1:20" ht="18" customHeight="1" x14ac:dyDescent="0.3">
      <c r="A156" s="40" t="s">
        <v>47</v>
      </c>
      <c r="B156" s="40" t="s">
        <v>122</v>
      </c>
      <c r="C156" s="40" t="s">
        <v>27</v>
      </c>
      <c r="D156" s="75" t="s">
        <v>32</v>
      </c>
      <c r="E156" s="75" t="s">
        <v>31</v>
      </c>
      <c r="F156" s="24" t="s">
        <v>28</v>
      </c>
      <c r="G156" s="19">
        <v>496000</v>
      </c>
      <c r="H156" s="19">
        <f t="shared" ref="H156:I156" si="52">H159+H158+H157</f>
        <v>0</v>
      </c>
      <c r="I156" s="19">
        <f t="shared" si="52"/>
        <v>0</v>
      </c>
      <c r="J156" s="37">
        <v>0</v>
      </c>
      <c r="K156" s="55" t="s">
        <v>2</v>
      </c>
      <c r="L156" s="55" t="s">
        <v>2</v>
      </c>
      <c r="M156" s="55" t="s">
        <v>2</v>
      </c>
      <c r="N156" s="55" t="s">
        <v>2</v>
      </c>
      <c r="O156" s="55" t="s">
        <v>2</v>
      </c>
      <c r="P156" s="55" t="s">
        <v>2</v>
      </c>
      <c r="Q156" s="62"/>
      <c r="R156" s="38"/>
      <c r="S156" s="27"/>
      <c r="T156" s="28"/>
    </row>
    <row r="157" spans="1:20" ht="30.75" customHeight="1" x14ac:dyDescent="0.3">
      <c r="A157" s="41"/>
      <c r="B157" s="41"/>
      <c r="C157" s="41"/>
      <c r="D157" s="76"/>
      <c r="E157" s="76"/>
      <c r="F157" s="24" t="s">
        <v>33</v>
      </c>
      <c r="G157" s="19">
        <v>0</v>
      </c>
      <c r="H157" s="19">
        <v>0</v>
      </c>
      <c r="I157" s="19">
        <v>0</v>
      </c>
      <c r="J157" s="38"/>
      <c r="K157" s="56"/>
      <c r="L157" s="56"/>
      <c r="M157" s="56"/>
      <c r="N157" s="56"/>
      <c r="O157" s="56"/>
      <c r="P157" s="56"/>
      <c r="Q157" s="62"/>
      <c r="R157" s="38"/>
      <c r="S157" s="27"/>
      <c r="T157" s="28"/>
    </row>
    <row r="158" spans="1:20" ht="30.75" customHeight="1" x14ac:dyDescent="0.3">
      <c r="A158" s="41"/>
      <c r="B158" s="41"/>
      <c r="C158" s="41"/>
      <c r="D158" s="76"/>
      <c r="E158" s="76"/>
      <c r="F158" s="24" t="s">
        <v>29</v>
      </c>
      <c r="G158" s="19">
        <v>0</v>
      </c>
      <c r="H158" s="19">
        <f t="shared" ref="H158:I158" si="53">SUM(I158:N158)</f>
        <v>0</v>
      </c>
      <c r="I158" s="19">
        <f t="shared" si="53"/>
        <v>0</v>
      </c>
      <c r="J158" s="38"/>
      <c r="K158" s="56"/>
      <c r="L158" s="56"/>
      <c r="M158" s="56"/>
      <c r="N158" s="56"/>
      <c r="O158" s="56"/>
      <c r="P158" s="56"/>
      <c r="Q158" s="62"/>
      <c r="R158" s="38"/>
      <c r="S158" s="27"/>
      <c r="T158" s="28"/>
    </row>
    <row r="159" spans="1:20" ht="39.6" customHeight="1" x14ac:dyDescent="0.3">
      <c r="A159" s="42"/>
      <c r="B159" s="42"/>
      <c r="C159" s="42"/>
      <c r="D159" s="77"/>
      <c r="E159" s="77"/>
      <c r="F159" s="24" t="s">
        <v>46</v>
      </c>
      <c r="G159" s="19">
        <v>496000</v>
      </c>
      <c r="H159" s="19">
        <v>0</v>
      </c>
      <c r="I159" s="19">
        <v>0</v>
      </c>
      <c r="J159" s="39"/>
      <c r="K159" s="57"/>
      <c r="L159" s="57"/>
      <c r="M159" s="57"/>
      <c r="N159" s="57"/>
      <c r="O159" s="57"/>
      <c r="P159" s="57"/>
      <c r="Q159" s="62"/>
      <c r="R159" s="38"/>
      <c r="S159" s="27"/>
      <c r="T159" s="28"/>
    </row>
    <row r="160" spans="1:20" ht="24.6" customHeight="1" x14ac:dyDescent="0.3">
      <c r="A160" s="40" t="s">
        <v>48</v>
      </c>
      <c r="B160" s="40" t="s">
        <v>123</v>
      </c>
      <c r="C160" s="40" t="s">
        <v>27</v>
      </c>
      <c r="D160" s="75" t="s">
        <v>32</v>
      </c>
      <c r="E160" s="75" t="s">
        <v>31</v>
      </c>
      <c r="F160" s="24" t="s">
        <v>28</v>
      </c>
      <c r="G160" s="19">
        <v>1500000</v>
      </c>
      <c r="H160" s="19">
        <f t="shared" ref="H160:I160" si="54">H163+H162+H161</f>
        <v>0</v>
      </c>
      <c r="I160" s="19">
        <f t="shared" si="54"/>
        <v>0</v>
      </c>
      <c r="J160" s="37">
        <v>0</v>
      </c>
      <c r="K160" s="52" t="s">
        <v>2</v>
      </c>
      <c r="L160" s="55" t="s">
        <v>2</v>
      </c>
      <c r="M160" s="55" t="s">
        <v>2</v>
      </c>
      <c r="N160" s="55" t="s">
        <v>2</v>
      </c>
      <c r="O160" s="55" t="s">
        <v>2</v>
      </c>
      <c r="P160" s="55" t="s">
        <v>2</v>
      </c>
      <c r="Q160" s="62"/>
      <c r="R160" s="38"/>
      <c r="S160" s="27"/>
      <c r="T160" s="28"/>
    </row>
    <row r="161" spans="1:20" ht="30" customHeight="1" x14ac:dyDescent="0.3">
      <c r="A161" s="41"/>
      <c r="B161" s="41"/>
      <c r="C161" s="41"/>
      <c r="D161" s="76"/>
      <c r="E161" s="76"/>
      <c r="F161" s="24" t="s">
        <v>33</v>
      </c>
      <c r="G161" s="19">
        <v>0</v>
      </c>
      <c r="H161" s="19">
        <v>0</v>
      </c>
      <c r="I161" s="19">
        <v>0</v>
      </c>
      <c r="J161" s="38"/>
      <c r="K161" s="53"/>
      <c r="L161" s="56"/>
      <c r="M161" s="56"/>
      <c r="N161" s="56"/>
      <c r="O161" s="56"/>
      <c r="P161" s="56"/>
      <c r="Q161" s="62"/>
      <c r="R161" s="38"/>
      <c r="S161" s="27"/>
      <c r="T161" s="28"/>
    </row>
    <row r="162" spans="1:20" ht="30" customHeight="1" x14ac:dyDescent="0.3">
      <c r="A162" s="41"/>
      <c r="B162" s="41"/>
      <c r="C162" s="41"/>
      <c r="D162" s="76"/>
      <c r="E162" s="76"/>
      <c r="F162" s="24" t="s">
        <v>29</v>
      </c>
      <c r="G162" s="19">
        <v>0</v>
      </c>
      <c r="H162" s="19">
        <f t="shared" ref="H162:I162" si="55">SUM(I162:N162)</f>
        <v>0</v>
      </c>
      <c r="I162" s="19">
        <f t="shared" si="55"/>
        <v>0</v>
      </c>
      <c r="J162" s="38"/>
      <c r="K162" s="53"/>
      <c r="L162" s="56"/>
      <c r="M162" s="56"/>
      <c r="N162" s="56"/>
      <c r="O162" s="56"/>
      <c r="P162" s="56"/>
      <c r="Q162" s="62"/>
      <c r="R162" s="38"/>
      <c r="S162" s="27"/>
      <c r="T162" s="28"/>
    </row>
    <row r="163" spans="1:20" ht="40.200000000000003" customHeight="1" x14ac:dyDescent="0.3">
      <c r="A163" s="41"/>
      <c r="B163" s="41"/>
      <c r="C163" s="41"/>
      <c r="D163" s="76"/>
      <c r="E163" s="76"/>
      <c r="F163" s="25" t="s">
        <v>46</v>
      </c>
      <c r="G163" s="29">
        <v>1500000</v>
      </c>
      <c r="H163" s="29">
        <v>0</v>
      </c>
      <c r="I163" s="29">
        <v>0</v>
      </c>
      <c r="J163" s="39"/>
      <c r="K163" s="53"/>
      <c r="L163" s="56"/>
      <c r="M163" s="56"/>
      <c r="N163" s="56"/>
      <c r="O163" s="56"/>
      <c r="P163" s="56"/>
      <c r="Q163" s="62"/>
      <c r="R163" s="38"/>
      <c r="S163" s="27"/>
      <c r="T163" s="28"/>
    </row>
    <row r="164" spans="1:20" ht="19.2" customHeight="1" x14ac:dyDescent="0.3">
      <c r="A164" s="40" t="s">
        <v>58</v>
      </c>
      <c r="B164" s="40" t="s">
        <v>124</v>
      </c>
      <c r="C164" s="40" t="s">
        <v>27</v>
      </c>
      <c r="D164" s="75" t="s">
        <v>32</v>
      </c>
      <c r="E164" s="75" t="s">
        <v>31</v>
      </c>
      <c r="F164" s="25" t="s">
        <v>28</v>
      </c>
      <c r="G164" s="17">
        <v>475608</v>
      </c>
      <c r="H164" s="17">
        <f t="shared" ref="H164:I164" si="56">H165+H166+H167</f>
        <v>242688</v>
      </c>
      <c r="I164" s="17">
        <f t="shared" si="56"/>
        <v>242688</v>
      </c>
      <c r="J164" s="37">
        <f t="shared" ref="J164" si="57">I164/H164</f>
        <v>1</v>
      </c>
      <c r="K164" s="52" t="s">
        <v>2</v>
      </c>
      <c r="L164" s="55" t="s">
        <v>2</v>
      </c>
      <c r="M164" s="55" t="s">
        <v>2</v>
      </c>
      <c r="N164" s="55" t="s">
        <v>2</v>
      </c>
      <c r="O164" s="52" t="s">
        <v>2</v>
      </c>
      <c r="P164" s="55" t="s">
        <v>2</v>
      </c>
      <c r="Q164" s="62"/>
      <c r="R164" s="38"/>
      <c r="S164" s="27"/>
      <c r="T164" s="28"/>
    </row>
    <row r="165" spans="1:20" ht="30" customHeight="1" x14ac:dyDescent="0.3">
      <c r="A165" s="41"/>
      <c r="B165" s="41"/>
      <c r="C165" s="41"/>
      <c r="D165" s="76"/>
      <c r="E165" s="76"/>
      <c r="F165" s="24" t="s">
        <v>33</v>
      </c>
      <c r="G165" s="17">
        <v>0</v>
      </c>
      <c r="H165" s="17">
        <v>0</v>
      </c>
      <c r="I165" s="17">
        <v>0</v>
      </c>
      <c r="J165" s="38"/>
      <c r="K165" s="53"/>
      <c r="L165" s="56"/>
      <c r="M165" s="56"/>
      <c r="N165" s="56"/>
      <c r="O165" s="53"/>
      <c r="P165" s="56"/>
      <c r="Q165" s="62"/>
      <c r="R165" s="38"/>
      <c r="S165" s="27"/>
      <c r="T165" s="28"/>
    </row>
    <row r="166" spans="1:20" ht="30" customHeight="1" x14ac:dyDescent="0.3">
      <c r="A166" s="41"/>
      <c r="B166" s="41"/>
      <c r="C166" s="41"/>
      <c r="D166" s="76"/>
      <c r="E166" s="76"/>
      <c r="F166" s="24" t="s">
        <v>29</v>
      </c>
      <c r="G166" s="17">
        <v>0</v>
      </c>
      <c r="H166" s="17">
        <v>0</v>
      </c>
      <c r="I166" s="17">
        <v>0</v>
      </c>
      <c r="J166" s="38"/>
      <c r="K166" s="53"/>
      <c r="L166" s="56"/>
      <c r="M166" s="56"/>
      <c r="N166" s="56"/>
      <c r="O166" s="53"/>
      <c r="P166" s="56"/>
      <c r="Q166" s="62"/>
      <c r="R166" s="38"/>
      <c r="S166" s="27"/>
      <c r="T166" s="28"/>
    </row>
    <row r="167" spans="1:20" ht="37.200000000000003" customHeight="1" x14ac:dyDescent="0.3">
      <c r="A167" s="42"/>
      <c r="B167" s="42"/>
      <c r="C167" s="41"/>
      <c r="D167" s="77"/>
      <c r="E167" s="77"/>
      <c r="F167" s="24" t="s">
        <v>46</v>
      </c>
      <c r="G167" s="17">
        <v>475608</v>
      </c>
      <c r="H167" s="17">
        <v>242688</v>
      </c>
      <c r="I167" s="17">
        <v>242688</v>
      </c>
      <c r="J167" s="39"/>
      <c r="K167" s="54"/>
      <c r="L167" s="57"/>
      <c r="M167" s="57"/>
      <c r="N167" s="57"/>
      <c r="O167" s="54"/>
      <c r="P167" s="57"/>
      <c r="Q167" s="62"/>
      <c r="R167" s="38"/>
      <c r="S167" s="27"/>
      <c r="T167" s="28"/>
    </row>
    <row r="168" spans="1:20" ht="18.75" customHeight="1" x14ac:dyDescent="0.3">
      <c r="A168" s="35" t="s">
        <v>59</v>
      </c>
      <c r="B168" s="35" t="s">
        <v>125</v>
      </c>
      <c r="C168" s="35" t="s">
        <v>27</v>
      </c>
      <c r="D168" s="36" t="s">
        <v>32</v>
      </c>
      <c r="E168" s="36" t="s">
        <v>31</v>
      </c>
      <c r="F168" s="24" t="s">
        <v>28</v>
      </c>
      <c r="G168" s="19">
        <v>22382079.879999999</v>
      </c>
      <c r="H168" s="19">
        <f t="shared" ref="H168:I168" si="58">H169+H170+H171</f>
        <v>7120617.1100000003</v>
      </c>
      <c r="I168" s="19">
        <f t="shared" si="58"/>
        <v>6953585.0999999996</v>
      </c>
      <c r="J168" s="37">
        <f t="shared" ref="J168" si="59">I168/H168</f>
        <v>0.9765424811614396</v>
      </c>
      <c r="K168" s="34" t="s">
        <v>2</v>
      </c>
      <c r="L168" s="34" t="s">
        <v>2</v>
      </c>
      <c r="M168" s="34" t="s">
        <v>2</v>
      </c>
      <c r="N168" s="34" t="s">
        <v>2</v>
      </c>
      <c r="O168" s="34" t="s">
        <v>2</v>
      </c>
      <c r="P168" s="34" t="s">
        <v>2</v>
      </c>
      <c r="Q168" s="62"/>
      <c r="R168" s="38"/>
      <c r="S168" s="27"/>
      <c r="T168" s="28"/>
    </row>
    <row r="169" spans="1:20" ht="30" customHeight="1" x14ac:dyDescent="0.3">
      <c r="A169" s="35"/>
      <c r="B169" s="35"/>
      <c r="C169" s="35"/>
      <c r="D169" s="36"/>
      <c r="E169" s="36"/>
      <c r="F169" s="24" t="s">
        <v>33</v>
      </c>
      <c r="G169" s="19">
        <v>0</v>
      </c>
      <c r="H169" s="19">
        <v>0</v>
      </c>
      <c r="I169" s="19">
        <v>0</v>
      </c>
      <c r="J169" s="38"/>
      <c r="K169" s="34"/>
      <c r="L169" s="34"/>
      <c r="M169" s="34"/>
      <c r="N169" s="34"/>
      <c r="O169" s="34"/>
      <c r="P169" s="34"/>
      <c r="Q169" s="62"/>
      <c r="R169" s="38"/>
      <c r="S169" s="27"/>
      <c r="T169" s="28"/>
    </row>
    <row r="170" spans="1:20" ht="30" customHeight="1" x14ac:dyDescent="0.3">
      <c r="A170" s="35"/>
      <c r="B170" s="35"/>
      <c r="C170" s="35"/>
      <c r="D170" s="36"/>
      <c r="E170" s="36"/>
      <c r="F170" s="24" t="s">
        <v>29</v>
      </c>
      <c r="G170" s="19">
        <v>0</v>
      </c>
      <c r="H170" s="19">
        <v>0</v>
      </c>
      <c r="I170" s="19">
        <v>0</v>
      </c>
      <c r="J170" s="38"/>
      <c r="K170" s="34"/>
      <c r="L170" s="34"/>
      <c r="M170" s="34"/>
      <c r="N170" s="34"/>
      <c r="O170" s="34"/>
      <c r="P170" s="34"/>
      <c r="Q170" s="62"/>
      <c r="R170" s="38"/>
      <c r="S170" s="27"/>
      <c r="T170" s="28"/>
    </row>
    <row r="171" spans="1:20" ht="30" customHeight="1" x14ac:dyDescent="0.3">
      <c r="A171" s="35"/>
      <c r="B171" s="35"/>
      <c r="C171" s="35"/>
      <c r="D171" s="36"/>
      <c r="E171" s="36"/>
      <c r="F171" s="24" t="s">
        <v>46</v>
      </c>
      <c r="G171" s="19">
        <v>22382079.879999999</v>
      </c>
      <c r="H171" s="19">
        <v>7120617.1100000003</v>
      </c>
      <c r="I171" s="19">
        <v>6953585.0999999996</v>
      </c>
      <c r="J171" s="39"/>
      <c r="K171" s="34"/>
      <c r="L171" s="34"/>
      <c r="M171" s="34"/>
      <c r="N171" s="34"/>
      <c r="O171" s="34"/>
      <c r="P171" s="34"/>
      <c r="Q171" s="62"/>
      <c r="R171" s="38"/>
      <c r="S171" s="27"/>
      <c r="T171" s="28"/>
    </row>
    <row r="172" spans="1:20" ht="18.75" customHeight="1" x14ac:dyDescent="0.3">
      <c r="A172" s="35" t="s">
        <v>60</v>
      </c>
      <c r="B172" s="35" t="s">
        <v>220</v>
      </c>
      <c r="C172" s="35" t="s">
        <v>27</v>
      </c>
      <c r="D172" s="36" t="s">
        <v>32</v>
      </c>
      <c r="E172" s="36" t="s">
        <v>31</v>
      </c>
      <c r="F172" s="24" t="s">
        <v>28</v>
      </c>
      <c r="G172" s="19">
        <v>4638703</v>
      </c>
      <c r="H172" s="19">
        <f t="shared" ref="H172:I172" si="60">H173+H174+H175</f>
        <v>4604628</v>
      </c>
      <c r="I172" s="19">
        <f t="shared" si="60"/>
        <v>4269177.24</v>
      </c>
      <c r="J172" s="37">
        <f t="shared" ref="J172" si="61">I172/H172</f>
        <v>0.92714921596272282</v>
      </c>
      <c r="K172" s="34" t="s">
        <v>2</v>
      </c>
      <c r="L172" s="34" t="s">
        <v>2</v>
      </c>
      <c r="M172" s="34" t="s">
        <v>2</v>
      </c>
      <c r="N172" s="34" t="s">
        <v>2</v>
      </c>
      <c r="O172" s="34" t="s">
        <v>2</v>
      </c>
      <c r="P172" s="34" t="s">
        <v>2</v>
      </c>
      <c r="Q172" s="62"/>
      <c r="R172" s="38"/>
      <c r="S172" s="27"/>
      <c r="T172" s="28"/>
    </row>
    <row r="173" spans="1:20" ht="30" customHeight="1" x14ac:dyDescent="0.3">
      <c r="A173" s="35"/>
      <c r="B173" s="35"/>
      <c r="C173" s="35"/>
      <c r="D173" s="36"/>
      <c r="E173" s="36"/>
      <c r="F173" s="24" t="s">
        <v>33</v>
      </c>
      <c r="G173" s="19">
        <v>0</v>
      </c>
      <c r="H173" s="19">
        <v>0</v>
      </c>
      <c r="I173" s="19">
        <v>0</v>
      </c>
      <c r="J173" s="38"/>
      <c r="K173" s="34"/>
      <c r="L173" s="34"/>
      <c r="M173" s="34"/>
      <c r="N173" s="34"/>
      <c r="O173" s="34"/>
      <c r="P173" s="34"/>
      <c r="Q173" s="62"/>
      <c r="R173" s="38"/>
      <c r="S173" s="27"/>
      <c r="T173" s="28"/>
    </row>
    <row r="174" spans="1:20" ht="30" customHeight="1" x14ac:dyDescent="0.3">
      <c r="A174" s="35"/>
      <c r="B174" s="35"/>
      <c r="C174" s="35"/>
      <c r="D174" s="36"/>
      <c r="E174" s="36"/>
      <c r="F174" s="24" t="s">
        <v>29</v>
      </c>
      <c r="G174" s="19">
        <v>4328350.32</v>
      </c>
      <c r="H174" s="19">
        <v>4328350.32</v>
      </c>
      <c r="I174" s="19">
        <v>4013026.61</v>
      </c>
      <c r="J174" s="38"/>
      <c r="K174" s="34"/>
      <c r="L174" s="34"/>
      <c r="M174" s="34"/>
      <c r="N174" s="34"/>
      <c r="O174" s="34"/>
      <c r="P174" s="34"/>
      <c r="Q174" s="62"/>
      <c r="R174" s="38"/>
      <c r="S174" s="27"/>
      <c r="T174" s="28"/>
    </row>
    <row r="175" spans="1:20" ht="30" customHeight="1" x14ac:dyDescent="0.3">
      <c r="A175" s="35"/>
      <c r="B175" s="35"/>
      <c r="C175" s="35"/>
      <c r="D175" s="36"/>
      <c r="E175" s="36"/>
      <c r="F175" s="24" t="s">
        <v>46</v>
      </c>
      <c r="G175" s="19">
        <v>310352.68</v>
      </c>
      <c r="H175" s="19">
        <v>276277.68</v>
      </c>
      <c r="I175" s="19">
        <v>256150.63</v>
      </c>
      <c r="J175" s="39"/>
      <c r="K175" s="34"/>
      <c r="L175" s="34"/>
      <c r="M175" s="34"/>
      <c r="N175" s="34"/>
      <c r="O175" s="34"/>
      <c r="P175" s="34"/>
      <c r="Q175" s="63"/>
      <c r="R175" s="38"/>
      <c r="S175" s="27"/>
      <c r="T175" s="28"/>
    </row>
    <row r="176" spans="1:20" ht="16.5" customHeight="1" x14ac:dyDescent="0.3">
      <c r="A176" s="58" t="s">
        <v>53</v>
      </c>
      <c r="B176" s="58"/>
      <c r="C176" s="58"/>
      <c r="D176" s="58"/>
      <c r="E176" s="58"/>
      <c r="F176" s="25" t="s">
        <v>28</v>
      </c>
      <c r="G176" s="19">
        <v>112399289.22999999</v>
      </c>
      <c r="H176" s="19">
        <f t="shared" ref="H176:I176" si="62">H178+H179</f>
        <v>32080339.609999999</v>
      </c>
      <c r="I176" s="19">
        <f t="shared" si="62"/>
        <v>31577856.839999996</v>
      </c>
      <c r="J176" s="37">
        <f t="shared" ref="J176" si="63">I176/H176</f>
        <v>0.98433673782420394</v>
      </c>
      <c r="K176" s="56" t="s">
        <v>2</v>
      </c>
      <c r="L176" s="55" t="s">
        <v>2</v>
      </c>
      <c r="M176" s="55" t="s">
        <v>2</v>
      </c>
      <c r="N176" s="55" t="s">
        <v>2</v>
      </c>
      <c r="O176" s="55" t="s">
        <v>2</v>
      </c>
      <c r="P176" s="55" t="s">
        <v>2</v>
      </c>
      <c r="Q176" s="55" t="s">
        <v>2</v>
      </c>
      <c r="R176" s="38"/>
      <c r="S176" s="11"/>
      <c r="T176" s="8"/>
    </row>
    <row r="177" spans="1:20" ht="29.25" customHeight="1" x14ac:dyDescent="0.3">
      <c r="A177" s="58"/>
      <c r="B177" s="58"/>
      <c r="C177" s="58"/>
      <c r="D177" s="58"/>
      <c r="E177" s="58"/>
      <c r="F177" s="24" t="s">
        <v>33</v>
      </c>
      <c r="G177" s="19">
        <v>0</v>
      </c>
      <c r="H177" s="19">
        <f t="shared" ref="H177:I179" si="64">H145</f>
        <v>0</v>
      </c>
      <c r="I177" s="19">
        <f t="shared" si="64"/>
        <v>0</v>
      </c>
      <c r="J177" s="38"/>
      <c r="K177" s="56"/>
      <c r="L177" s="56"/>
      <c r="M177" s="56"/>
      <c r="N177" s="56"/>
      <c r="O177" s="56"/>
      <c r="P177" s="56"/>
      <c r="Q177" s="56"/>
      <c r="R177" s="38"/>
      <c r="S177" s="11"/>
      <c r="T177" s="8"/>
    </row>
    <row r="178" spans="1:20" ht="30" customHeight="1" x14ac:dyDescent="0.3">
      <c r="A178" s="58"/>
      <c r="B178" s="58"/>
      <c r="C178" s="58"/>
      <c r="D178" s="58"/>
      <c r="E178" s="58"/>
      <c r="F178" s="24" t="s">
        <v>29</v>
      </c>
      <c r="G178" s="19">
        <v>4328350.32</v>
      </c>
      <c r="H178" s="19">
        <f t="shared" si="64"/>
        <v>4328350.32</v>
      </c>
      <c r="I178" s="19">
        <f t="shared" si="64"/>
        <v>4013026.61</v>
      </c>
      <c r="J178" s="38"/>
      <c r="K178" s="56"/>
      <c r="L178" s="56"/>
      <c r="M178" s="56"/>
      <c r="N178" s="56"/>
      <c r="O178" s="56"/>
      <c r="P178" s="56"/>
      <c r="Q178" s="56"/>
      <c r="R178" s="38"/>
      <c r="S178" s="11"/>
      <c r="T178" s="8"/>
    </row>
    <row r="179" spans="1:20" ht="32.25" customHeight="1" x14ac:dyDescent="0.3">
      <c r="A179" s="58"/>
      <c r="B179" s="58"/>
      <c r="C179" s="58"/>
      <c r="D179" s="58"/>
      <c r="E179" s="58"/>
      <c r="F179" s="24" t="s">
        <v>46</v>
      </c>
      <c r="G179" s="19">
        <v>108070938.91</v>
      </c>
      <c r="H179" s="19">
        <f t="shared" si="64"/>
        <v>27751989.289999999</v>
      </c>
      <c r="I179" s="19">
        <f t="shared" si="64"/>
        <v>27564830.229999997</v>
      </c>
      <c r="J179" s="39"/>
      <c r="K179" s="57"/>
      <c r="L179" s="57"/>
      <c r="M179" s="57"/>
      <c r="N179" s="57"/>
      <c r="O179" s="57"/>
      <c r="P179" s="57"/>
      <c r="Q179" s="57"/>
      <c r="R179" s="39"/>
      <c r="S179" s="11"/>
      <c r="T179" s="8"/>
    </row>
    <row r="180" spans="1:20" ht="33.75" customHeight="1" x14ac:dyDescent="0.3">
      <c r="A180" s="59" t="s">
        <v>192</v>
      </c>
      <c r="B180" s="60"/>
      <c r="C180" s="60"/>
      <c r="D180" s="60"/>
      <c r="E180" s="60"/>
      <c r="F180" s="60"/>
      <c r="G180" s="60"/>
      <c r="H180" s="60"/>
      <c r="I180" s="60"/>
      <c r="J180" s="60"/>
      <c r="K180" s="60"/>
      <c r="L180" s="60"/>
      <c r="M180" s="60"/>
      <c r="N180" s="60"/>
      <c r="O180" s="60"/>
      <c r="P180" s="60"/>
      <c r="Q180" s="60"/>
      <c r="R180" s="60"/>
      <c r="S180" s="21"/>
      <c r="T180" s="8"/>
    </row>
    <row r="181" spans="1:20" ht="51" customHeight="1" x14ac:dyDescent="0.3">
      <c r="A181" s="72" t="s">
        <v>126</v>
      </c>
      <c r="B181" s="73"/>
      <c r="C181" s="73"/>
      <c r="D181" s="73"/>
      <c r="E181" s="74"/>
      <c r="F181" s="22" t="s">
        <v>2</v>
      </c>
      <c r="G181" s="19" t="s">
        <v>2</v>
      </c>
      <c r="H181" s="19" t="s">
        <v>2</v>
      </c>
      <c r="I181" s="19" t="s">
        <v>2</v>
      </c>
      <c r="J181" s="19" t="s">
        <v>2</v>
      </c>
      <c r="K181" s="19" t="s">
        <v>2</v>
      </c>
      <c r="L181" s="19" t="s">
        <v>2</v>
      </c>
      <c r="M181" s="19" t="s">
        <v>2</v>
      </c>
      <c r="N181" s="19" t="s">
        <v>2</v>
      </c>
      <c r="O181" s="19" t="s">
        <v>2</v>
      </c>
      <c r="P181" s="19" t="s">
        <v>2</v>
      </c>
      <c r="Q181" s="19" t="s">
        <v>2</v>
      </c>
      <c r="R181" s="37">
        <f>Q183</f>
        <v>106.11179361179359</v>
      </c>
      <c r="S181" s="11"/>
      <c r="T181" s="8"/>
    </row>
    <row r="182" spans="1:20" ht="50.4" customHeight="1" x14ac:dyDescent="0.3">
      <c r="A182" s="26" t="s">
        <v>17</v>
      </c>
      <c r="B182" s="72" t="s">
        <v>127</v>
      </c>
      <c r="C182" s="73"/>
      <c r="D182" s="73"/>
      <c r="E182" s="74"/>
      <c r="F182" s="22" t="s">
        <v>2</v>
      </c>
      <c r="G182" s="19" t="s">
        <v>2</v>
      </c>
      <c r="H182" s="19" t="s">
        <v>2</v>
      </c>
      <c r="I182" s="19" t="s">
        <v>2</v>
      </c>
      <c r="J182" s="19" t="s">
        <v>2</v>
      </c>
      <c r="K182" s="19" t="s">
        <v>2</v>
      </c>
      <c r="L182" s="19" t="s">
        <v>2</v>
      </c>
      <c r="M182" s="19" t="s">
        <v>2</v>
      </c>
      <c r="N182" s="19" t="s">
        <v>2</v>
      </c>
      <c r="O182" s="19" t="s">
        <v>2</v>
      </c>
      <c r="P182" s="19" t="s">
        <v>2</v>
      </c>
      <c r="Q182" s="19" t="s">
        <v>2</v>
      </c>
      <c r="R182" s="38"/>
      <c r="S182" s="11"/>
      <c r="T182" s="8"/>
    </row>
    <row r="183" spans="1:20" ht="18.75" customHeight="1" x14ac:dyDescent="0.3">
      <c r="A183" s="55" t="s">
        <v>18</v>
      </c>
      <c r="B183" s="52" t="s">
        <v>54</v>
      </c>
      <c r="C183" s="52" t="s">
        <v>2</v>
      </c>
      <c r="D183" s="52" t="s">
        <v>2</v>
      </c>
      <c r="E183" s="64" t="s">
        <v>2</v>
      </c>
      <c r="F183" s="24" t="s">
        <v>28</v>
      </c>
      <c r="G183" s="19">
        <v>12896411.109999999</v>
      </c>
      <c r="H183" s="19">
        <f t="shared" ref="H183:I183" si="65">H184+H185+H186</f>
        <v>3085273.37</v>
      </c>
      <c r="I183" s="19">
        <f t="shared" si="65"/>
        <v>3085273.37</v>
      </c>
      <c r="J183" s="37">
        <f>I183/H183</f>
        <v>1</v>
      </c>
      <c r="K183" s="37" t="s">
        <v>2</v>
      </c>
      <c r="L183" s="37" t="s">
        <v>2</v>
      </c>
      <c r="M183" s="37" t="s">
        <v>2</v>
      </c>
      <c r="N183" s="37" t="s">
        <v>2</v>
      </c>
      <c r="O183" s="37" t="s">
        <v>2</v>
      </c>
      <c r="P183" s="37" t="s">
        <v>2</v>
      </c>
      <c r="Q183" s="61">
        <f>(P187+P191)/2*100</f>
        <v>106.11179361179359</v>
      </c>
      <c r="R183" s="38"/>
      <c r="S183" s="27"/>
      <c r="T183" s="28"/>
    </row>
    <row r="184" spans="1:20" ht="30.75" customHeight="1" x14ac:dyDescent="0.3">
      <c r="A184" s="56"/>
      <c r="B184" s="53"/>
      <c r="C184" s="53"/>
      <c r="D184" s="53"/>
      <c r="E184" s="65"/>
      <c r="F184" s="24" t="s">
        <v>33</v>
      </c>
      <c r="G184" s="19">
        <v>0</v>
      </c>
      <c r="H184" s="19">
        <f t="shared" ref="H184:I186" si="66">H188+H192</f>
        <v>0</v>
      </c>
      <c r="I184" s="19">
        <f t="shared" si="66"/>
        <v>0</v>
      </c>
      <c r="J184" s="38"/>
      <c r="K184" s="38"/>
      <c r="L184" s="38"/>
      <c r="M184" s="38"/>
      <c r="N184" s="38"/>
      <c r="O184" s="38"/>
      <c r="P184" s="38"/>
      <c r="Q184" s="62"/>
      <c r="R184" s="38"/>
      <c r="S184" s="27"/>
      <c r="T184" s="28"/>
    </row>
    <row r="185" spans="1:20" ht="30.75" customHeight="1" x14ac:dyDescent="0.3">
      <c r="A185" s="56"/>
      <c r="B185" s="53"/>
      <c r="C185" s="53"/>
      <c r="D185" s="53"/>
      <c r="E185" s="65"/>
      <c r="F185" s="24" t="s">
        <v>29</v>
      </c>
      <c r="G185" s="19">
        <v>0</v>
      </c>
      <c r="H185" s="19">
        <f t="shared" si="66"/>
        <v>0</v>
      </c>
      <c r="I185" s="19">
        <f t="shared" si="66"/>
        <v>0</v>
      </c>
      <c r="J185" s="38"/>
      <c r="K185" s="38"/>
      <c r="L185" s="38"/>
      <c r="M185" s="38"/>
      <c r="N185" s="38"/>
      <c r="O185" s="38"/>
      <c r="P185" s="38"/>
      <c r="Q185" s="62"/>
      <c r="R185" s="38"/>
      <c r="S185" s="27"/>
      <c r="T185" s="28"/>
    </row>
    <row r="186" spans="1:20" ht="30.75" customHeight="1" x14ac:dyDescent="0.3">
      <c r="A186" s="57"/>
      <c r="B186" s="54"/>
      <c r="C186" s="54"/>
      <c r="D186" s="54"/>
      <c r="E186" s="66"/>
      <c r="F186" s="24" t="s">
        <v>46</v>
      </c>
      <c r="G186" s="19">
        <v>12896411.109999999</v>
      </c>
      <c r="H186" s="19">
        <f t="shared" si="66"/>
        <v>3085273.37</v>
      </c>
      <c r="I186" s="19">
        <f t="shared" si="66"/>
        <v>3085273.37</v>
      </c>
      <c r="J186" s="39"/>
      <c r="K186" s="39"/>
      <c r="L186" s="39"/>
      <c r="M186" s="39"/>
      <c r="N186" s="39"/>
      <c r="O186" s="39"/>
      <c r="P186" s="39"/>
      <c r="Q186" s="62"/>
      <c r="R186" s="38"/>
      <c r="S186" s="27"/>
      <c r="T186" s="28"/>
    </row>
    <row r="187" spans="1:20" ht="16.8" customHeight="1" x14ac:dyDescent="0.3">
      <c r="A187" s="55" t="s">
        <v>19</v>
      </c>
      <c r="B187" s="52" t="s">
        <v>128</v>
      </c>
      <c r="C187" s="55" t="s">
        <v>55</v>
      </c>
      <c r="D187" s="52" t="s">
        <v>2</v>
      </c>
      <c r="E187" s="64" t="s">
        <v>2</v>
      </c>
      <c r="F187" s="24" t="s">
        <v>28</v>
      </c>
      <c r="G187" s="17">
        <v>10250525.109999999</v>
      </c>
      <c r="H187" s="17">
        <f t="shared" ref="H187:I187" si="67">H188+H189+H190</f>
        <v>2280257.37</v>
      </c>
      <c r="I187" s="17">
        <f t="shared" si="67"/>
        <v>2280257.37</v>
      </c>
      <c r="J187" s="37">
        <f t="shared" ref="J187" si="68">I187/H187</f>
        <v>1</v>
      </c>
      <c r="K187" s="61" t="s">
        <v>129</v>
      </c>
      <c r="L187" s="37" t="s">
        <v>77</v>
      </c>
      <c r="M187" s="37" t="s">
        <v>2</v>
      </c>
      <c r="N187" s="111" t="s">
        <v>200</v>
      </c>
      <c r="O187" s="68" t="s">
        <v>242</v>
      </c>
      <c r="P187" s="37">
        <f>O187/N187</f>
        <v>1.0681818181818181</v>
      </c>
      <c r="Q187" s="62"/>
      <c r="R187" s="38"/>
      <c r="S187" s="27"/>
      <c r="T187" s="28"/>
    </row>
    <row r="188" spans="1:20" ht="30.75" customHeight="1" x14ac:dyDescent="0.3">
      <c r="A188" s="56"/>
      <c r="B188" s="53"/>
      <c r="C188" s="56"/>
      <c r="D188" s="53"/>
      <c r="E188" s="65"/>
      <c r="F188" s="24" t="s">
        <v>33</v>
      </c>
      <c r="G188" s="17">
        <v>0</v>
      </c>
      <c r="H188" s="17">
        <v>0</v>
      </c>
      <c r="I188" s="17">
        <v>0</v>
      </c>
      <c r="J188" s="38"/>
      <c r="K188" s="62"/>
      <c r="L188" s="38"/>
      <c r="M188" s="38"/>
      <c r="N188" s="112"/>
      <c r="O188" s="69"/>
      <c r="P188" s="38"/>
      <c r="Q188" s="62"/>
      <c r="R188" s="38"/>
      <c r="S188" s="27"/>
      <c r="T188" s="28"/>
    </row>
    <row r="189" spans="1:20" ht="30.75" customHeight="1" x14ac:dyDescent="0.3">
      <c r="A189" s="56"/>
      <c r="B189" s="53"/>
      <c r="C189" s="56"/>
      <c r="D189" s="53"/>
      <c r="E189" s="65"/>
      <c r="F189" s="24" t="s">
        <v>29</v>
      </c>
      <c r="G189" s="17">
        <v>0</v>
      </c>
      <c r="H189" s="17">
        <v>0</v>
      </c>
      <c r="I189" s="17">
        <v>0</v>
      </c>
      <c r="J189" s="38"/>
      <c r="K189" s="62"/>
      <c r="L189" s="38"/>
      <c r="M189" s="38"/>
      <c r="N189" s="112"/>
      <c r="O189" s="69"/>
      <c r="P189" s="38"/>
      <c r="Q189" s="62"/>
      <c r="R189" s="38"/>
      <c r="S189" s="27"/>
      <c r="T189" s="28"/>
    </row>
    <row r="190" spans="1:20" ht="30.75" customHeight="1" x14ac:dyDescent="0.3">
      <c r="A190" s="57"/>
      <c r="B190" s="54"/>
      <c r="C190" s="57"/>
      <c r="D190" s="54"/>
      <c r="E190" s="66"/>
      <c r="F190" s="24" t="s">
        <v>46</v>
      </c>
      <c r="G190" s="17">
        <v>10250525.109999999</v>
      </c>
      <c r="H190" s="17">
        <v>2280257.37</v>
      </c>
      <c r="I190" s="17">
        <v>2280257.37</v>
      </c>
      <c r="J190" s="39"/>
      <c r="K190" s="63"/>
      <c r="L190" s="39"/>
      <c r="M190" s="39"/>
      <c r="N190" s="113"/>
      <c r="O190" s="70"/>
      <c r="P190" s="39"/>
      <c r="Q190" s="62"/>
      <c r="R190" s="38"/>
      <c r="S190" s="27"/>
      <c r="T190" s="28"/>
    </row>
    <row r="191" spans="1:20" ht="16.8" customHeight="1" x14ac:dyDescent="0.3">
      <c r="A191" s="55" t="s">
        <v>20</v>
      </c>
      <c r="B191" s="52" t="s">
        <v>130</v>
      </c>
      <c r="C191" s="55" t="s">
        <v>55</v>
      </c>
      <c r="D191" s="52" t="s">
        <v>2</v>
      </c>
      <c r="E191" s="64" t="s">
        <v>2</v>
      </c>
      <c r="F191" s="24" t="s">
        <v>28</v>
      </c>
      <c r="G191" s="17">
        <v>2645886</v>
      </c>
      <c r="H191" s="17">
        <f t="shared" ref="H191:I191" si="69">H192+H193+H194</f>
        <v>805016</v>
      </c>
      <c r="I191" s="17">
        <f t="shared" si="69"/>
        <v>805016</v>
      </c>
      <c r="J191" s="37">
        <f t="shared" ref="J191" si="70">I191/H191</f>
        <v>1</v>
      </c>
      <c r="K191" s="61" t="s">
        <v>131</v>
      </c>
      <c r="L191" s="37" t="s">
        <v>77</v>
      </c>
      <c r="M191" s="37" t="s">
        <v>2</v>
      </c>
      <c r="N191" s="111" t="s">
        <v>194</v>
      </c>
      <c r="O191" s="68" t="s">
        <v>243</v>
      </c>
      <c r="P191" s="37">
        <f>O191/N191</f>
        <v>1.0540540540540539</v>
      </c>
      <c r="Q191" s="62"/>
      <c r="R191" s="38"/>
      <c r="S191" s="27"/>
      <c r="T191" s="28"/>
    </row>
    <row r="192" spans="1:20" ht="30.75" customHeight="1" x14ac:dyDescent="0.3">
      <c r="A192" s="56"/>
      <c r="B192" s="53"/>
      <c r="C192" s="56"/>
      <c r="D192" s="53"/>
      <c r="E192" s="65"/>
      <c r="F192" s="24" t="s">
        <v>33</v>
      </c>
      <c r="G192" s="17">
        <v>0</v>
      </c>
      <c r="H192" s="17">
        <v>0</v>
      </c>
      <c r="I192" s="17">
        <v>0</v>
      </c>
      <c r="J192" s="38"/>
      <c r="K192" s="62"/>
      <c r="L192" s="38"/>
      <c r="M192" s="38"/>
      <c r="N192" s="112"/>
      <c r="O192" s="69"/>
      <c r="P192" s="38"/>
      <c r="Q192" s="62"/>
      <c r="R192" s="38"/>
      <c r="S192" s="27"/>
      <c r="T192" s="28"/>
    </row>
    <row r="193" spans="1:20" ht="30.75" customHeight="1" x14ac:dyDescent="0.3">
      <c r="A193" s="56"/>
      <c r="B193" s="53"/>
      <c r="C193" s="56"/>
      <c r="D193" s="53"/>
      <c r="E193" s="65"/>
      <c r="F193" s="24" t="s">
        <v>29</v>
      </c>
      <c r="G193" s="17">
        <v>0</v>
      </c>
      <c r="H193" s="17">
        <v>0</v>
      </c>
      <c r="I193" s="17">
        <v>0</v>
      </c>
      <c r="J193" s="38"/>
      <c r="K193" s="62"/>
      <c r="L193" s="38"/>
      <c r="M193" s="38"/>
      <c r="N193" s="112"/>
      <c r="O193" s="69"/>
      <c r="P193" s="38"/>
      <c r="Q193" s="62"/>
      <c r="R193" s="38"/>
      <c r="S193" s="27"/>
      <c r="T193" s="28"/>
    </row>
    <row r="194" spans="1:20" ht="26.4" customHeight="1" x14ac:dyDescent="0.3">
      <c r="A194" s="57"/>
      <c r="B194" s="54"/>
      <c r="C194" s="57"/>
      <c r="D194" s="54"/>
      <c r="E194" s="66"/>
      <c r="F194" s="24" t="s">
        <v>46</v>
      </c>
      <c r="G194" s="17">
        <v>2645886</v>
      </c>
      <c r="H194" s="17">
        <v>805016</v>
      </c>
      <c r="I194" s="17">
        <v>805016</v>
      </c>
      <c r="J194" s="39"/>
      <c r="K194" s="63"/>
      <c r="L194" s="39"/>
      <c r="M194" s="39"/>
      <c r="N194" s="113"/>
      <c r="O194" s="70"/>
      <c r="P194" s="39"/>
      <c r="Q194" s="63"/>
      <c r="R194" s="38"/>
      <c r="S194" s="27"/>
      <c r="T194" s="28"/>
    </row>
    <row r="195" spans="1:20" ht="20.25" customHeight="1" x14ac:dyDescent="0.3">
      <c r="A195" s="55" t="s">
        <v>75</v>
      </c>
      <c r="B195" s="102" t="s">
        <v>132</v>
      </c>
      <c r="C195" s="103"/>
      <c r="D195" s="103"/>
      <c r="E195" s="104"/>
      <c r="F195" s="52" t="s">
        <v>2</v>
      </c>
      <c r="G195" s="37" t="s">
        <v>2</v>
      </c>
      <c r="H195" s="37" t="s">
        <v>2</v>
      </c>
      <c r="I195" s="37" t="s">
        <v>2</v>
      </c>
      <c r="J195" s="37" t="s">
        <v>2</v>
      </c>
      <c r="K195" s="37" t="s">
        <v>2</v>
      </c>
      <c r="L195" s="37" t="s">
        <v>2</v>
      </c>
      <c r="M195" s="37" t="s">
        <v>2</v>
      </c>
      <c r="N195" s="37" t="s">
        <v>2</v>
      </c>
      <c r="O195" s="37" t="s">
        <v>2</v>
      </c>
      <c r="P195" s="37" t="s">
        <v>2</v>
      </c>
      <c r="Q195" s="37" t="s">
        <v>2</v>
      </c>
      <c r="R195" s="38"/>
      <c r="S195" s="27"/>
      <c r="T195" s="28"/>
    </row>
    <row r="196" spans="1:20" ht="4.5" customHeight="1" x14ac:dyDescent="0.3">
      <c r="A196" s="56"/>
      <c r="B196" s="105"/>
      <c r="C196" s="106"/>
      <c r="D196" s="106"/>
      <c r="E196" s="107"/>
      <c r="F196" s="53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27"/>
      <c r="T196" s="28"/>
    </row>
    <row r="197" spans="1:20" ht="18.75" customHeight="1" x14ac:dyDescent="0.3">
      <c r="A197" s="56"/>
      <c r="B197" s="105"/>
      <c r="C197" s="106"/>
      <c r="D197" s="106"/>
      <c r="E197" s="107"/>
      <c r="F197" s="53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27"/>
      <c r="T197" s="28"/>
    </row>
    <row r="198" spans="1:20" ht="16.5" customHeight="1" x14ac:dyDescent="0.3">
      <c r="A198" s="57"/>
      <c r="B198" s="108"/>
      <c r="C198" s="109"/>
      <c r="D198" s="109"/>
      <c r="E198" s="110"/>
      <c r="F198" s="54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8"/>
      <c r="S198" s="27"/>
      <c r="T198" s="28"/>
    </row>
    <row r="199" spans="1:20" ht="30.75" customHeight="1" x14ac:dyDescent="0.3">
      <c r="A199" s="55" t="s">
        <v>63</v>
      </c>
      <c r="B199" s="52" t="s">
        <v>108</v>
      </c>
      <c r="C199" s="52" t="s">
        <v>2</v>
      </c>
      <c r="D199" s="52" t="s">
        <v>2</v>
      </c>
      <c r="E199" s="52" t="s">
        <v>2</v>
      </c>
      <c r="F199" s="24" t="s">
        <v>28</v>
      </c>
      <c r="G199" s="17">
        <v>1908292.26</v>
      </c>
      <c r="H199" s="17">
        <f t="shared" ref="H199:I199" si="71">H200+H201+H202</f>
        <v>1707292.26</v>
      </c>
      <c r="I199" s="17">
        <f t="shared" si="71"/>
        <v>1707292.26</v>
      </c>
      <c r="J199" s="37">
        <v>1</v>
      </c>
      <c r="K199" s="37" t="s">
        <v>2</v>
      </c>
      <c r="L199" s="37" t="s">
        <v>2</v>
      </c>
      <c r="M199" s="37" t="s">
        <v>2</v>
      </c>
      <c r="N199" s="37" t="s">
        <v>2</v>
      </c>
      <c r="O199" s="37" t="s">
        <v>2</v>
      </c>
      <c r="P199" s="37" t="s">
        <v>2</v>
      </c>
      <c r="Q199" s="37" t="s">
        <v>2</v>
      </c>
      <c r="R199" s="38"/>
      <c r="S199" s="27"/>
      <c r="T199" s="28"/>
    </row>
    <row r="200" spans="1:20" ht="30.75" customHeight="1" x14ac:dyDescent="0.3">
      <c r="A200" s="56"/>
      <c r="B200" s="53"/>
      <c r="C200" s="53"/>
      <c r="D200" s="53"/>
      <c r="E200" s="53"/>
      <c r="F200" s="24" t="s">
        <v>33</v>
      </c>
      <c r="G200" s="17">
        <v>0</v>
      </c>
      <c r="H200" s="17">
        <f t="shared" ref="H200:I202" si="72">H204</f>
        <v>0</v>
      </c>
      <c r="I200" s="17">
        <f t="shared" si="72"/>
        <v>0</v>
      </c>
      <c r="J200" s="38"/>
      <c r="K200" s="38"/>
      <c r="L200" s="38"/>
      <c r="M200" s="38"/>
      <c r="N200" s="38"/>
      <c r="O200" s="38"/>
      <c r="P200" s="38"/>
      <c r="Q200" s="38"/>
      <c r="R200" s="38"/>
      <c r="S200" s="27"/>
      <c r="T200" s="28"/>
    </row>
    <row r="201" spans="1:20" ht="30.75" customHeight="1" x14ac:dyDescent="0.3">
      <c r="A201" s="56"/>
      <c r="B201" s="53"/>
      <c r="C201" s="53"/>
      <c r="D201" s="53"/>
      <c r="E201" s="53"/>
      <c r="F201" s="24" t="s">
        <v>29</v>
      </c>
      <c r="G201" s="17">
        <v>0</v>
      </c>
      <c r="H201" s="17">
        <f t="shared" si="72"/>
        <v>0</v>
      </c>
      <c r="I201" s="17">
        <f t="shared" si="72"/>
        <v>0</v>
      </c>
      <c r="J201" s="38"/>
      <c r="K201" s="38"/>
      <c r="L201" s="38"/>
      <c r="M201" s="38"/>
      <c r="N201" s="38"/>
      <c r="O201" s="38"/>
      <c r="P201" s="38"/>
      <c r="Q201" s="38"/>
      <c r="R201" s="38"/>
      <c r="S201" s="27"/>
      <c r="T201" s="28"/>
    </row>
    <row r="202" spans="1:20" ht="30.75" customHeight="1" x14ac:dyDescent="0.3">
      <c r="A202" s="57"/>
      <c r="B202" s="54"/>
      <c r="C202" s="54"/>
      <c r="D202" s="54"/>
      <c r="E202" s="54"/>
      <c r="F202" s="24" t="s">
        <v>46</v>
      </c>
      <c r="G202" s="17">
        <v>1908292.26</v>
      </c>
      <c r="H202" s="17">
        <f t="shared" si="72"/>
        <v>1707292.26</v>
      </c>
      <c r="I202" s="17">
        <f t="shared" si="72"/>
        <v>1707292.26</v>
      </c>
      <c r="J202" s="39"/>
      <c r="K202" s="39"/>
      <c r="L202" s="39"/>
      <c r="M202" s="39"/>
      <c r="N202" s="39"/>
      <c r="O202" s="39"/>
      <c r="P202" s="39"/>
      <c r="Q202" s="38"/>
      <c r="R202" s="38"/>
      <c r="S202" s="27"/>
      <c r="T202" s="28"/>
    </row>
    <row r="203" spans="1:20" ht="30.75" customHeight="1" x14ac:dyDescent="0.3">
      <c r="A203" s="55" t="s">
        <v>64</v>
      </c>
      <c r="B203" s="52" t="s">
        <v>133</v>
      </c>
      <c r="C203" s="55" t="s">
        <v>55</v>
      </c>
      <c r="D203" s="52" t="s">
        <v>2</v>
      </c>
      <c r="E203" s="52" t="s">
        <v>2</v>
      </c>
      <c r="F203" s="24" t="s">
        <v>28</v>
      </c>
      <c r="G203" s="17">
        <v>1908292.26</v>
      </c>
      <c r="H203" s="17">
        <f t="shared" ref="H203:I203" si="73">H204+H205+H206</f>
        <v>1707292.26</v>
      </c>
      <c r="I203" s="17">
        <f t="shared" si="73"/>
        <v>1707292.26</v>
      </c>
      <c r="J203" s="37">
        <v>1</v>
      </c>
      <c r="K203" s="37" t="s">
        <v>2</v>
      </c>
      <c r="L203" s="37" t="s">
        <v>2</v>
      </c>
      <c r="M203" s="37" t="s">
        <v>2</v>
      </c>
      <c r="N203" s="37" t="s">
        <v>2</v>
      </c>
      <c r="O203" s="37" t="s">
        <v>2</v>
      </c>
      <c r="P203" s="37" t="s">
        <v>2</v>
      </c>
      <c r="Q203" s="38"/>
      <c r="R203" s="38"/>
      <c r="S203" s="27"/>
      <c r="T203" s="28"/>
    </row>
    <row r="204" spans="1:20" ht="30.75" customHeight="1" x14ac:dyDescent="0.3">
      <c r="A204" s="56"/>
      <c r="B204" s="53"/>
      <c r="C204" s="56"/>
      <c r="D204" s="53"/>
      <c r="E204" s="53"/>
      <c r="F204" s="24" t="s">
        <v>33</v>
      </c>
      <c r="G204" s="17">
        <v>0</v>
      </c>
      <c r="H204" s="17">
        <v>0</v>
      </c>
      <c r="I204" s="17">
        <v>0</v>
      </c>
      <c r="J204" s="38"/>
      <c r="K204" s="38"/>
      <c r="L204" s="38"/>
      <c r="M204" s="38"/>
      <c r="N204" s="38"/>
      <c r="O204" s="38"/>
      <c r="P204" s="38"/>
      <c r="Q204" s="38"/>
      <c r="R204" s="38"/>
      <c r="S204" s="27"/>
      <c r="T204" s="28"/>
    </row>
    <row r="205" spans="1:20" ht="30.75" customHeight="1" x14ac:dyDescent="0.3">
      <c r="A205" s="56"/>
      <c r="B205" s="53"/>
      <c r="C205" s="56"/>
      <c r="D205" s="53"/>
      <c r="E205" s="53"/>
      <c r="F205" s="24" t="s">
        <v>29</v>
      </c>
      <c r="G205" s="17">
        <v>0</v>
      </c>
      <c r="H205" s="17">
        <v>0</v>
      </c>
      <c r="I205" s="17">
        <v>0</v>
      </c>
      <c r="J205" s="38"/>
      <c r="K205" s="38"/>
      <c r="L205" s="38"/>
      <c r="M205" s="38"/>
      <c r="N205" s="38"/>
      <c r="O205" s="38"/>
      <c r="P205" s="38"/>
      <c r="Q205" s="38"/>
      <c r="R205" s="38"/>
      <c r="S205" s="27"/>
      <c r="T205" s="28"/>
    </row>
    <row r="206" spans="1:20" ht="30.75" customHeight="1" x14ac:dyDescent="0.3">
      <c r="A206" s="57"/>
      <c r="B206" s="54"/>
      <c r="C206" s="57"/>
      <c r="D206" s="54"/>
      <c r="E206" s="54"/>
      <c r="F206" s="24" t="s">
        <v>46</v>
      </c>
      <c r="G206" s="17">
        <v>1908292.26</v>
      </c>
      <c r="H206" s="17">
        <v>1707292.26</v>
      </c>
      <c r="I206" s="17">
        <v>1707292.26</v>
      </c>
      <c r="J206" s="39"/>
      <c r="K206" s="39"/>
      <c r="L206" s="39"/>
      <c r="M206" s="39"/>
      <c r="N206" s="39"/>
      <c r="O206" s="39"/>
      <c r="P206" s="39"/>
      <c r="Q206" s="39"/>
      <c r="R206" s="38"/>
      <c r="S206" s="27"/>
      <c r="T206" s="28"/>
    </row>
    <row r="207" spans="1:20" ht="27" customHeight="1" x14ac:dyDescent="0.3">
      <c r="A207" s="101" t="s">
        <v>56</v>
      </c>
      <c r="B207" s="101"/>
      <c r="C207" s="101"/>
      <c r="D207" s="101"/>
      <c r="E207" s="101"/>
      <c r="F207" s="24" t="s">
        <v>28</v>
      </c>
      <c r="G207" s="19">
        <v>14804703.370000001</v>
      </c>
      <c r="H207" s="19">
        <f>H208+H209+H210</f>
        <v>4792565.63</v>
      </c>
      <c r="I207" s="19">
        <f>I208+I209+I210</f>
        <v>4792565.63</v>
      </c>
      <c r="J207" s="38">
        <v>1</v>
      </c>
      <c r="K207" s="56" t="s">
        <v>2</v>
      </c>
      <c r="L207" s="56" t="s">
        <v>2</v>
      </c>
      <c r="M207" s="56" t="s">
        <v>2</v>
      </c>
      <c r="N207" s="56" t="s">
        <v>2</v>
      </c>
      <c r="O207" s="56" t="s">
        <v>2</v>
      </c>
      <c r="P207" s="56" t="s">
        <v>2</v>
      </c>
      <c r="Q207" s="37" t="s">
        <v>2</v>
      </c>
      <c r="R207" s="38"/>
      <c r="S207" s="11"/>
      <c r="T207" s="8"/>
    </row>
    <row r="208" spans="1:20" ht="29.25" customHeight="1" x14ac:dyDescent="0.3">
      <c r="A208" s="58"/>
      <c r="B208" s="58"/>
      <c r="C208" s="58"/>
      <c r="D208" s="58"/>
      <c r="E208" s="58"/>
      <c r="F208" s="24" t="s">
        <v>33</v>
      </c>
      <c r="G208" s="19">
        <v>0</v>
      </c>
      <c r="H208" s="19">
        <f>H184+H200</f>
        <v>0</v>
      </c>
      <c r="I208" s="19">
        <f>I184+I200</f>
        <v>0</v>
      </c>
      <c r="J208" s="38"/>
      <c r="K208" s="56"/>
      <c r="L208" s="56"/>
      <c r="M208" s="56"/>
      <c r="N208" s="56"/>
      <c r="O208" s="56"/>
      <c r="P208" s="56"/>
      <c r="Q208" s="38"/>
      <c r="R208" s="38"/>
      <c r="S208" s="11"/>
      <c r="T208" s="8"/>
    </row>
    <row r="209" spans="1:20" ht="30" customHeight="1" x14ac:dyDescent="0.3">
      <c r="A209" s="58"/>
      <c r="B209" s="58"/>
      <c r="C209" s="58"/>
      <c r="D209" s="58"/>
      <c r="E209" s="58"/>
      <c r="F209" s="24" t="s">
        <v>29</v>
      </c>
      <c r="G209" s="19">
        <v>0</v>
      </c>
      <c r="H209" s="19">
        <f t="shared" ref="H209:I210" si="74">H185+H201</f>
        <v>0</v>
      </c>
      <c r="I209" s="19">
        <f t="shared" si="74"/>
        <v>0</v>
      </c>
      <c r="J209" s="38"/>
      <c r="K209" s="56"/>
      <c r="L209" s="56"/>
      <c r="M209" s="56"/>
      <c r="N209" s="56"/>
      <c r="O209" s="56"/>
      <c r="P209" s="56"/>
      <c r="Q209" s="38"/>
      <c r="R209" s="38"/>
      <c r="S209" s="11"/>
      <c r="T209" s="8"/>
    </row>
    <row r="210" spans="1:20" ht="32.25" customHeight="1" x14ac:dyDescent="0.3">
      <c r="A210" s="58"/>
      <c r="B210" s="58"/>
      <c r="C210" s="58"/>
      <c r="D210" s="58"/>
      <c r="E210" s="58"/>
      <c r="F210" s="24" t="s">
        <v>46</v>
      </c>
      <c r="G210" s="19">
        <v>14804703.370000001</v>
      </c>
      <c r="H210" s="19">
        <f t="shared" si="74"/>
        <v>4792565.63</v>
      </c>
      <c r="I210" s="19">
        <f t="shared" si="74"/>
        <v>4792565.63</v>
      </c>
      <c r="J210" s="39"/>
      <c r="K210" s="57"/>
      <c r="L210" s="57"/>
      <c r="M210" s="57"/>
      <c r="N210" s="57"/>
      <c r="O210" s="57"/>
      <c r="P210" s="57"/>
      <c r="Q210" s="39"/>
      <c r="R210" s="39"/>
      <c r="S210" s="11"/>
      <c r="T210" s="8"/>
    </row>
    <row r="211" spans="1:20" ht="33.75" customHeight="1" x14ac:dyDescent="0.3">
      <c r="A211" s="59" t="s">
        <v>193</v>
      </c>
      <c r="B211" s="60"/>
      <c r="C211" s="60"/>
      <c r="D211" s="60"/>
      <c r="E211" s="60"/>
      <c r="F211" s="60"/>
      <c r="G211" s="60"/>
      <c r="H211" s="60"/>
      <c r="I211" s="60"/>
      <c r="J211" s="60"/>
      <c r="K211" s="60"/>
      <c r="L211" s="60"/>
      <c r="M211" s="60"/>
      <c r="N211" s="60"/>
      <c r="O211" s="60"/>
      <c r="P211" s="60"/>
      <c r="Q211" s="60"/>
      <c r="R211" s="60"/>
      <c r="S211" s="21"/>
      <c r="T211" s="8"/>
    </row>
    <row r="212" spans="1:20" ht="57" customHeight="1" x14ac:dyDescent="0.3">
      <c r="A212" s="72" t="s">
        <v>135</v>
      </c>
      <c r="B212" s="73"/>
      <c r="C212" s="73"/>
      <c r="D212" s="73"/>
      <c r="E212" s="74"/>
      <c r="F212" s="22" t="s">
        <v>2</v>
      </c>
      <c r="G212" s="19" t="s">
        <v>2</v>
      </c>
      <c r="H212" s="19" t="s">
        <v>2</v>
      </c>
      <c r="I212" s="19" t="s">
        <v>2</v>
      </c>
      <c r="J212" s="19" t="s">
        <v>2</v>
      </c>
      <c r="K212" s="19" t="s">
        <v>2</v>
      </c>
      <c r="L212" s="19" t="s">
        <v>2</v>
      </c>
      <c r="M212" s="19" t="s">
        <v>2</v>
      </c>
      <c r="N212" s="19" t="s">
        <v>2</v>
      </c>
      <c r="O212" s="19" t="s">
        <v>2</v>
      </c>
      <c r="P212" s="19" t="s">
        <v>2</v>
      </c>
      <c r="Q212" s="19" t="s">
        <v>2</v>
      </c>
      <c r="R212" s="37">
        <f>Q214</f>
        <v>93.44</v>
      </c>
      <c r="S212" s="11"/>
      <c r="T212" s="8"/>
    </row>
    <row r="213" spans="1:20" ht="44.25" customHeight="1" x14ac:dyDescent="0.3">
      <c r="A213" s="26" t="s">
        <v>17</v>
      </c>
      <c r="B213" s="72" t="s">
        <v>134</v>
      </c>
      <c r="C213" s="73"/>
      <c r="D213" s="73"/>
      <c r="E213" s="74"/>
      <c r="F213" s="22" t="s">
        <v>2</v>
      </c>
      <c r="G213" s="19" t="s">
        <v>2</v>
      </c>
      <c r="H213" s="19" t="s">
        <v>2</v>
      </c>
      <c r="I213" s="19" t="s">
        <v>2</v>
      </c>
      <c r="J213" s="19" t="s">
        <v>2</v>
      </c>
      <c r="K213" s="19" t="s">
        <v>2</v>
      </c>
      <c r="L213" s="19" t="s">
        <v>2</v>
      </c>
      <c r="M213" s="19" t="s">
        <v>2</v>
      </c>
      <c r="N213" s="19" t="s">
        <v>2</v>
      </c>
      <c r="O213" s="19" t="s">
        <v>2</v>
      </c>
      <c r="P213" s="19" t="s">
        <v>2</v>
      </c>
      <c r="Q213" s="19" t="s">
        <v>2</v>
      </c>
      <c r="R213" s="38"/>
      <c r="S213" s="11"/>
      <c r="T213" s="8"/>
    </row>
    <row r="214" spans="1:20" ht="18.75" customHeight="1" x14ac:dyDescent="0.3">
      <c r="A214" s="34" t="s">
        <v>18</v>
      </c>
      <c r="B214" s="52" t="s">
        <v>136</v>
      </c>
      <c r="C214" s="94" t="s">
        <v>27</v>
      </c>
      <c r="D214" s="98" t="s">
        <v>2</v>
      </c>
      <c r="E214" s="98" t="s">
        <v>2</v>
      </c>
      <c r="F214" s="24" t="s">
        <v>28</v>
      </c>
      <c r="G214" s="19">
        <v>405606364.38</v>
      </c>
      <c r="H214" s="19">
        <f t="shared" ref="H214:I214" si="75">H215+H216+H217</f>
        <v>35891738.390000001</v>
      </c>
      <c r="I214" s="19">
        <f t="shared" si="75"/>
        <v>35891738.390000001</v>
      </c>
      <c r="J214" s="37">
        <f>I214/H214</f>
        <v>1</v>
      </c>
      <c r="K214" s="37" t="s">
        <v>2</v>
      </c>
      <c r="L214" s="37" t="s">
        <v>2</v>
      </c>
      <c r="M214" s="37" t="s">
        <v>2</v>
      </c>
      <c r="N214" s="37" t="s">
        <v>2</v>
      </c>
      <c r="O214" s="37" t="s">
        <v>2</v>
      </c>
      <c r="P214" s="37" t="s">
        <v>2</v>
      </c>
      <c r="Q214" s="61">
        <f>(P218+P222)/2*100</f>
        <v>93.44</v>
      </c>
      <c r="R214" s="38"/>
      <c r="S214" s="27"/>
      <c r="T214" s="28"/>
    </row>
    <row r="215" spans="1:20" ht="30" customHeight="1" x14ac:dyDescent="0.3">
      <c r="A215" s="34"/>
      <c r="B215" s="53"/>
      <c r="C215" s="94"/>
      <c r="D215" s="99"/>
      <c r="E215" s="99"/>
      <c r="F215" s="24" t="s">
        <v>33</v>
      </c>
      <c r="G215" s="19">
        <v>0</v>
      </c>
      <c r="H215" s="19">
        <f t="shared" ref="H215:I217" si="76">H219+H231+H243+H247</f>
        <v>0</v>
      </c>
      <c r="I215" s="19">
        <f t="shared" si="76"/>
        <v>0</v>
      </c>
      <c r="J215" s="38"/>
      <c r="K215" s="38"/>
      <c r="L215" s="38"/>
      <c r="M215" s="38"/>
      <c r="N215" s="38"/>
      <c r="O215" s="38"/>
      <c r="P215" s="38"/>
      <c r="Q215" s="62"/>
      <c r="R215" s="38"/>
      <c r="S215" s="27"/>
      <c r="T215" s="28"/>
    </row>
    <row r="216" spans="1:20" ht="30" customHeight="1" x14ac:dyDescent="0.3">
      <c r="A216" s="34"/>
      <c r="B216" s="53"/>
      <c r="C216" s="94"/>
      <c r="D216" s="99"/>
      <c r="E216" s="99"/>
      <c r="F216" s="24" t="s">
        <v>29</v>
      </c>
      <c r="G216" s="19">
        <v>162760575.66</v>
      </c>
      <c r="H216" s="19">
        <f t="shared" si="76"/>
        <v>17475857.699999999</v>
      </c>
      <c r="I216" s="19">
        <f t="shared" si="76"/>
        <v>17475857.699999999</v>
      </c>
      <c r="J216" s="38"/>
      <c r="K216" s="38"/>
      <c r="L216" s="38"/>
      <c r="M216" s="38"/>
      <c r="N216" s="38"/>
      <c r="O216" s="38"/>
      <c r="P216" s="38"/>
      <c r="Q216" s="62"/>
      <c r="R216" s="38"/>
      <c r="S216" s="27"/>
      <c r="T216" s="28"/>
    </row>
    <row r="217" spans="1:20" ht="30" customHeight="1" x14ac:dyDescent="0.3">
      <c r="A217" s="34"/>
      <c r="B217" s="54"/>
      <c r="C217" s="94"/>
      <c r="D217" s="100"/>
      <c r="E217" s="100"/>
      <c r="F217" s="24" t="s">
        <v>46</v>
      </c>
      <c r="G217" s="19">
        <v>242845788.72000003</v>
      </c>
      <c r="H217" s="19">
        <f t="shared" si="76"/>
        <v>18415880.689999998</v>
      </c>
      <c r="I217" s="19">
        <f t="shared" si="76"/>
        <v>18415880.689999998</v>
      </c>
      <c r="J217" s="39"/>
      <c r="K217" s="39"/>
      <c r="L217" s="39"/>
      <c r="M217" s="39"/>
      <c r="N217" s="39"/>
      <c r="O217" s="39"/>
      <c r="P217" s="39"/>
      <c r="Q217" s="62"/>
      <c r="R217" s="38"/>
      <c r="S217" s="27"/>
      <c r="T217" s="28"/>
    </row>
    <row r="218" spans="1:20" ht="19.5" customHeight="1" x14ac:dyDescent="0.3">
      <c r="A218" s="55" t="s">
        <v>19</v>
      </c>
      <c r="B218" s="52" t="s">
        <v>137</v>
      </c>
      <c r="C218" s="52" t="s">
        <v>27</v>
      </c>
      <c r="D218" s="95" t="s">
        <v>30</v>
      </c>
      <c r="E218" s="95" t="s">
        <v>34</v>
      </c>
      <c r="F218" s="24" t="s">
        <v>28</v>
      </c>
      <c r="G218" s="19">
        <v>39273982.329999998</v>
      </c>
      <c r="H218" s="19">
        <f t="shared" ref="H218:I218" si="77">H219+H220+H221</f>
        <v>7828244.8300000001</v>
      </c>
      <c r="I218" s="19">
        <f t="shared" si="77"/>
        <v>7828244.8300000001</v>
      </c>
      <c r="J218" s="37">
        <f t="shared" ref="J218" si="78">I218/H218</f>
        <v>1</v>
      </c>
      <c r="K218" s="64" t="s">
        <v>138</v>
      </c>
      <c r="L218" s="68" t="s">
        <v>73</v>
      </c>
      <c r="M218" s="68" t="s">
        <v>139</v>
      </c>
      <c r="N218" s="68" t="s">
        <v>140</v>
      </c>
      <c r="O218" s="68" t="s">
        <v>211</v>
      </c>
      <c r="P218" s="37">
        <f>O218/N218</f>
        <v>0</v>
      </c>
      <c r="Q218" s="62"/>
      <c r="R218" s="38"/>
      <c r="S218" s="27"/>
      <c r="T218" s="28"/>
    </row>
    <row r="219" spans="1:20" ht="30" customHeight="1" x14ac:dyDescent="0.3">
      <c r="A219" s="56"/>
      <c r="B219" s="53"/>
      <c r="C219" s="53"/>
      <c r="D219" s="96"/>
      <c r="E219" s="96"/>
      <c r="F219" s="24" t="s">
        <v>33</v>
      </c>
      <c r="G219" s="19">
        <v>0</v>
      </c>
      <c r="H219" s="19">
        <f t="shared" ref="H219:I221" si="79">H223+H227</f>
        <v>0</v>
      </c>
      <c r="I219" s="19">
        <f t="shared" si="79"/>
        <v>0</v>
      </c>
      <c r="J219" s="38"/>
      <c r="K219" s="65"/>
      <c r="L219" s="69"/>
      <c r="M219" s="69"/>
      <c r="N219" s="69"/>
      <c r="O219" s="69"/>
      <c r="P219" s="38"/>
      <c r="Q219" s="62"/>
      <c r="R219" s="38"/>
      <c r="S219" s="27"/>
      <c r="T219" s="28"/>
    </row>
    <row r="220" spans="1:20" ht="30" customHeight="1" x14ac:dyDescent="0.3">
      <c r="A220" s="56"/>
      <c r="B220" s="53"/>
      <c r="C220" s="53"/>
      <c r="D220" s="96"/>
      <c r="E220" s="96"/>
      <c r="F220" s="24" t="s">
        <v>29</v>
      </c>
      <c r="G220" s="19">
        <v>0</v>
      </c>
      <c r="H220" s="19">
        <f t="shared" si="79"/>
        <v>0</v>
      </c>
      <c r="I220" s="19">
        <f t="shared" si="79"/>
        <v>0</v>
      </c>
      <c r="J220" s="38"/>
      <c r="K220" s="65"/>
      <c r="L220" s="69"/>
      <c r="M220" s="69"/>
      <c r="N220" s="69"/>
      <c r="O220" s="69"/>
      <c r="P220" s="38"/>
      <c r="Q220" s="62"/>
      <c r="R220" s="38"/>
      <c r="S220" s="27"/>
      <c r="T220" s="28"/>
    </row>
    <row r="221" spans="1:20" ht="30" customHeight="1" x14ac:dyDescent="0.3">
      <c r="A221" s="57"/>
      <c r="B221" s="54"/>
      <c r="C221" s="54"/>
      <c r="D221" s="97"/>
      <c r="E221" s="97"/>
      <c r="F221" s="24" t="s">
        <v>46</v>
      </c>
      <c r="G221" s="19">
        <v>39273982.329999998</v>
      </c>
      <c r="H221" s="19">
        <f t="shared" si="79"/>
        <v>7828244.8300000001</v>
      </c>
      <c r="I221" s="19">
        <f t="shared" si="79"/>
        <v>7828244.8300000001</v>
      </c>
      <c r="J221" s="39"/>
      <c r="K221" s="66"/>
      <c r="L221" s="70"/>
      <c r="M221" s="70"/>
      <c r="N221" s="70"/>
      <c r="O221" s="70"/>
      <c r="P221" s="39"/>
      <c r="Q221" s="62"/>
      <c r="R221" s="38"/>
      <c r="S221" s="27"/>
      <c r="T221" s="28"/>
    </row>
    <row r="222" spans="1:20" ht="18" customHeight="1" x14ac:dyDescent="0.3">
      <c r="A222" s="55" t="s">
        <v>227</v>
      </c>
      <c r="B222" s="52" t="s">
        <v>221</v>
      </c>
      <c r="C222" s="52" t="s">
        <v>27</v>
      </c>
      <c r="D222" s="95" t="s">
        <v>30</v>
      </c>
      <c r="E222" s="95" t="s">
        <v>34</v>
      </c>
      <c r="F222" s="24" t="s">
        <v>28</v>
      </c>
      <c r="G222" s="19">
        <v>12411501.42</v>
      </c>
      <c r="H222" s="19">
        <f t="shared" ref="H222:I222" si="80">H223+H224+H225</f>
        <v>0</v>
      </c>
      <c r="I222" s="19">
        <f t="shared" si="80"/>
        <v>0</v>
      </c>
      <c r="J222" s="37">
        <v>0</v>
      </c>
      <c r="K222" s="64" t="s">
        <v>142</v>
      </c>
      <c r="L222" s="68" t="s">
        <v>143</v>
      </c>
      <c r="M222" s="68" t="s">
        <v>144</v>
      </c>
      <c r="N222" s="68" t="s">
        <v>145</v>
      </c>
      <c r="O222" s="68" t="s">
        <v>233</v>
      </c>
      <c r="P222" s="37">
        <f t="shared" ref="P222" si="81">O222/N222</f>
        <v>1.8688</v>
      </c>
      <c r="Q222" s="62"/>
      <c r="R222" s="38"/>
      <c r="S222" s="27"/>
      <c r="T222" s="28"/>
    </row>
    <row r="223" spans="1:20" ht="30" customHeight="1" x14ac:dyDescent="0.3">
      <c r="A223" s="56"/>
      <c r="B223" s="53"/>
      <c r="C223" s="53"/>
      <c r="D223" s="96"/>
      <c r="E223" s="96"/>
      <c r="F223" s="24" t="s">
        <v>33</v>
      </c>
      <c r="G223" s="19">
        <v>0</v>
      </c>
      <c r="H223" s="19">
        <v>0</v>
      </c>
      <c r="I223" s="19">
        <v>0</v>
      </c>
      <c r="J223" s="38"/>
      <c r="K223" s="65"/>
      <c r="L223" s="69"/>
      <c r="M223" s="69"/>
      <c r="N223" s="69"/>
      <c r="O223" s="69"/>
      <c r="P223" s="38"/>
      <c r="Q223" s="62"/>
      <c r="R223" s="38"/>
      <c r="S223" s="27"/>
      <c r="T223" s="28"/>
    </row>
    <row r="224" spans="1:20" ht="30" customHeight="1" x14ac:dyDescent="0.3">
      <c r="A224" s="56"/>
      <c r="B224" s="53"/>
      <c r="C224" s="53"/>
      <c r="D224" s="96"/>
      <c r="E224" s="96"/>
      <c r="F224" s="24" t="s">
        <v>29</v>
      </c>
      <c r="G224" s="19">
        <v>0</v>
      </c>
      <c r="H224" s="19">
        <v>0</v>
      </c>
      <c r="I224" s="19">
        <v>0</v>
      </c>
      <c r="J224" s="38"/>
      <c r="K224" s="65"/>
      <c r="L224" s="69"/>
      <c r="M224" s="69"/>
      <c r="N224" s="69"/>
      <c r="O224" s="69"/>
      <c r="P224" s="38"/>
      <c r="Q224" s="62"/>
      <c r="R224" s="38"/>
      <c r="S224" s="27"/>
      <c r="T224" s="28"/>
    </row>
    <row r="225" spans="1:20" ht="30" customHeight="1" x14ac:dyDescent="0.3">
      <c r="A225" s="57"/>
      <c r="B225" s="54"/>
      <c r="C225" s="54"/>
      <c r="D225" s="97"/>
      <c r="E225" s="97"/>
      <c r="F225" s="24" t="s">
        <v>46</v>
      </c>
      <c r="G225" s="19">
        <v>12411501.42</v>
      </c>
      <c r="H225" s="19">
        <v>0</v>
      </c>
      <c r="I225" s="19">
        <v>0</v>
      </c>
      <c r="J225" s="39"/>
      <c r="K225" s="66"/>
      <c r="L225" s="70"/>
      <c r="M225" s="70"/>
      <c r="N225" s="70"/>
      <c r="O225" s="70"/>
      <c r="P225" s="39"/>
      <c r="Q225" s="62"/>
      <c r="R225" s="38"/>
      <c r="S225" s="27"/>
      <c r="T225" s="28"/>
    </row>
    <row r="226" spans="1:20" ht="21.75" customHeight="1" x14ac:dyDescent="0.3">
      <c r="A226" s="55" t="s">
        <v>228</v>
      </c>
      <c r="B226" s="52" t="s">
        <v>222</v>
      </c>
      <c r="C226" s="52" t="s">
        <v>226</v>
      </c>
      <c r="D226" s="3" t="s">
        <v>30</v>
      </c>
      <c r="E226" s="3" t="s">
        <v>34</v>
      </c>
      <c r="F226" s="24" t="s">
        <v>28</v>
      </c>
      <c r="G226" s="19">
        <v>26862480.91</v>
      </c>
      <c r="H226" s="19">
        <f t="shared" ref="H226:I226" si="82">H227+H228+H229</f>
        <v>7828244.8300000001</v>
      </c>
      <c r="I226" s="19">
        <f t="shared" si="82"/>
        <v>7828244.8300000001</v>
      </c>
      <c r="J226" s="37">
        <f>I226/H226</f>
        <v>1</v>
      </c>
      <c r="K226" s="151"/>
      <c r="L226" s="151"/>
      <c r="M226" s="151"/>
      <c r="N226" s="151"/>
      <c r="O226" s="151"/>
      <c r="P226" s="151"/>
      <c r="Q226" s="62"/>
      <c r="R226" s="38"/>
      <c r="S226" s="27"/>
      <c r="T226" s="28"/>
    </row>
    <row r="227" spans="1:20" ht="30" customHeight="1" x14ac:dyDescent="0.3">
      <c r="A227" s="56"/>
      <c r="B227" s="53"/>
      <c r="C227" s="53"/>
      <c r="D227" s="3"/>
      <c r="E227" s="3"/>
      <c r="F227" s="24" t="s">
        <v>33</v>
      </c>
      <c r="G227" s="19">
        <v>0</v>
      </c>
      <c r="H227" s="19">
        <v>0</v>
      </c>
      <c r="I227" s="19">
        <v>0</v>
      </c>
      <c r="J227" s="38"/>
      <c r="K227" s="151"/>
      <c r="L227" s="151"/>
      <c r="M227" s="151"/>
      <c r="N227" s="151"/>
      <c r="O227" s="151"/>
      <c r="P227" s="151"/>
      <c r="Q227" s="62"/>
      <c r="R227" s="38"/>
      <c r="S227" s="27"/>
      <c r="T227" s="28"/>
    </row>
    <row r="228" spans="1:20" ht="30" customHeight="1" x14ac:dyDescent="0.3">
      <c r="A228" s="56"/>
      <c r="B228" s="53"/>
      <c r="C228" s="53"/>
      <c r="D228" s="3"/>
      <c r="E228" s="3"/>
      <c r="F228" s="24" t="s">
        <v>29</v>
      </c>
      <c r="G228" s="19">
        <v>0</v>
      </c>
      <c r="H228" s="19">
        <v>0</v>
      </c>
      <c r="I228" s="19">
        <v>0</v>
      </c>
      <c r="J228" s="38"/>
      <c r="K228" s="151"/>
      <c r="L228" s="151"/>
      <c r="M228" s="151"/>
      <c r="N228" s="151"/>
      <c r="O228" s="151"/>
      <c r="P228" s="151"/>
      <c r="Q228" s="62"/>
      <c r="R228" s="38"/>
      <c r="S228" s="27"/>
      <c r="T228" s="28"/>
    </row>
    <row r="229" spans="1:20" ht="30" customHeight="1" x14ac:dyDescent="0.3">
      <c r="A229" s="57"/>
      <c r="B229" s="54"/>
      <c r="C229" s="54"/>
      <c r="D229" s="3"/>
      <c r="E229" s="3"/>
      <c r="F229" s="24" t="s">
        <v>46</v>
      </c>
      <c r="G229" s="19">
        <v>26862480.91</v>
      </c>
      <c r="H229" s="19">
        <v>7828244.8300000001</v>
      </c>
      <c r="I229" s="19">
        <v>7828244.8300000001</v>
      </c>
      <c r="J229" s="39"/>
      <c r="K229" s="151"/>
      <c r="L229" s="151"/>
      <c r="M229" s="151"/>
      <c r="N229" s="151"/>
      <c r="O229" s="151"/>
      <c r="P229" s="151"/>
      <c r="Q229" s="62"/>
      <c r="R229" s="38"/>
      <c r="S229" s="27"/>
      <c r="T229" s="28"/>
    </row>
    <row r="230" spans="1:20" ht="21.75" customHeight="1" x14ac:dyDescent="0.3">
      <c r="A230" s="55" t="s">
        <v>20</v>
      </c>
      <c r="B230" s="52" t="s">
        <v>141</v>
      </c>
      <c r="C230" s="52" t="s">
        <v>27</v>
      </c>
      <c r="D230" s="95" t="s">
        <v>30</v>
      </c>
      <c r="E230" s="95" t="s">
        <v>34</v>
      </c>
      <c r="F230" s="24" t="s">
        <v>28</v>
      </c>
      <c r="G230" s="19">
        <v>109031037.99000001</v>
      </c>
      <c r="H230" s="19">
        <f t="shared" ref="H230:I230" si="83">H231+H232+H233</f>
        <v>25727523.559999999</v>
      </c>
      <c r="I230" s="19">
        <f t="shared" si="83"/>
        <v>25727523.559999999</v>
      </c>
      <c r="J230" s="37">
        <f>I230/H230</f>
        <v>1</v>
      </c>
      <c r="K230" s="64"/>
      <c r="L230" s="68"/>
      <c r="M230" s="68"/>
      <c r="N230" s="68"/>
      <c r="O230" s="68"/>
      <c r="P230" s="37"/>
      <c r="Q230" s="62"/>
      <c r="R230" s="38"/>
      <c r="S230" s="27"/>
      <c r="T230" s="28"/>
    </row>
    <row r="231" spans="1:20" ht="30" customHeight="1" x14ac:dyDescent="0.3">
      <c r="A231" s="56"/>
      <c r="B231" s="53"/>
      <c r="C231" s="53"/>
      <c r="D231" s="96"/>
      <c r="E231" s="96"/>
      <c r="F231" s="24" t="s">
        <v>33</v>
      </c>
      <c r="G231" s="19">
        <v>0</v>
      </c>
      <c r="H231" s="19">
        <f t="shared" ref="H231:I233" si="84">H235+H239</f>
        <v>0</v>
      </c>
      <c r="I231" s="19">
        <f t="shared" si="84"/>
        <v>0</v>
      </c>
      <c r="J231" s="38"/>
      <c r="K231" s="65"/>
      <c r="L231" s="69"/>
      <c r="M231" s="69"/>
      <c r="N231" s="69"/>
      <c r="O231" s="69"/>
      <c r="P231" s="38"/>
      <c r="Q231" s="62"/>
      <c r="R231" s="38"/>
      <c r="S231" s="27"/>
      <c r="T231" s="28"/>
    </row>
    <row r="232" spans="1:20" ht="30" customHeight="1" x14ac:dyDescent="0.3">
      <c r="A232" s="56"/>
      <c r="B232" s="53"/>
      <c r="C232" s="53"/>
      <c r="D232" s="96"/>
      <c r="E232" s="96"/>
      <c r="F232" s="24" t="s">
        <v>29</v>
      </c>
      <c r="G232" s="19">
        <v>82075741.850000009</v>
      </c>
      <c r="H232" s="19">
        <f t="shared" si="84"/>
        <v>17475857.699999999</v>
      </c>
      <c r="I232" s="19">
        <f t="shared" si="84"/>
        <v>17475857.699999999</v>
      </c>
      <c r="J232" s="38"/>
      <c r="K232" s="65"/>
      <c r="L232" s="69"/>
      <c r="M232" s="69"/>
      <c r="N232" s="69"/>
      <c r="O232" s="69"/>
      <c r="P232" s="38"/>
      <c r="Q232" s="62"/>
      <c r="R232" s="38"/>
      <c r="S232" s="27"/>
      <c r="T232" s="28"/>
    </row>
    <row r="233" spans="1:20" ht="30" customHeight="1" x14ac:dyDescent="0.3">
      <c r="A233" s="57"/>
      <c r="B233" s="54"/>
      <c r="C233" s="54"/>
      <c r="D233" s="97"/>
      <c r="E233" s="97"/>
      <c r="F233" s="24" t="s">
        <v>46</v>
      </c>
      <c r="G233" s="19">
        <v>26955296.140000001</v>
      </c>
      <c r="H233" s="19">
        <f t="shared" si="84"/>
        <v>8251665.8599999994</v>
      </c>
      <c r="I233" s="19">
        <f t="shared" si="84"/>
        <v>8251665.8599999994</v>
      </c>
      <c r="J233" s="39"/>
      <c r="K233" s="66"/>
      <c r="L233" s="70"/>
      <c r="M233" s="70"/>
      <c r="N233" s="70"/>
      <c r="O233" s="70"/>
      <c r="P233" s="39"/>
      <c r="Q233" s="62"/>
      <c r="R233" s="38"/>
      <c r="S233" s="27"/>
      <c r="T233" s="28"/>
    </row>
    <row r="234" spans="1:20" ht="21.75" customHeight="1" x14ac:dyDescent="0.3">
      <c r="A234" s="55" t="s">
        <v>229</v>
      </c>
      <c r="B234" s="52" t="s">
        <v>223</v>
      </c>
      <c r="C234" s="52" t="s">
        <v>27</v>
      </c>
      <c r="D234" s="95" t="s">
        <v>30</v>
      </c>
      <c r="E234" s="95" t="s">
        <v>34</v>
      </c>
      <c r="F234" s="24" t="s">
        <v>28</v>
      </c>
      <c r="G234" s="19">
        <v>96427838.450000003</v>
      </c>
      <c r="H234" s="19">
        <f t="shared" ref="H234:I234" si="85">H235+H236+H237</f>
        <v>17624324.02</v>
      </c>
      <c r="I234" s="19">
        <f t="shared" si="85"/>
        <v>17624324.02</v>
      </c>
      <c r="J234" s="37">
        <f>I234/H234</f>
        <v>1</v>
      </c>
      <c r="K234" s="64" t="s">
        <v>232</v>
      </c>
      <c r="L234" s="68" t="s">
        <v>155</v>
      </c>
      <c r="M234" s="68" t="s">
        <v>195</v>
      </c>
      <c r="N234" s="68" t="s">
        <v>2</v>
      </c>
      <c r="O234" s="68" t="s">
        <v>2</v>
      </c>
      <c r="P234" s="68" t="s">
        <v>2</v>
      </c>
      <c r="Q234" s="62"/>
      <c r="R234" s="38"/>
      <c r="S234" s="27"/>
      <c r="T234" s="28"/>
    </row>
    <row r="235" spans="1:20" ht="30" customHeight="1" x14ac:dyDescent="0.3">
      <c r="A235" s="56"/>
      <c r="B235" s="53"/>
      <c r="C235" s="53"/>
      <c r="D235" s="96"/>
      <c r="E235" s="96"/>
      <c r="F235" s="24" t="s">
        <v>33</v>
      </c>
      <c r="G235" s="19">
        <v>0</v>
      </c>
      <c r="H235" s="19">
        <v>0</v>
      </c>
      <c r="I235" s="19">
        <v>0</v>
      </c>
      <c r="J235" s="38"/>
      <c r="K235" s="65"/>
      <c r="L235" s="69"/>
      <c r="M235" s="69"/>
      <c r="N235" s="69"/>
      <c r="O235" s="69"/>
      <c r="P235" s="69"/>
      <c r="Q235" s="62"/>
      <c r="R235" s="38"/>
      <c r="S235" s="27"/>
      <c r="T235" s="28"/>
    </row>
    <row r="236" spans="1:20" ht="30" customHeight="1" x14ac:dyDescent="0.3">
      <c r="A236" s="56"/>
      <c r="B236" s="53"/>
      <c r="C236" s="53"/>
      <c r="D236" s="96"/>
      <c r="E236" s="96"/>
      <c r="F236" s="24" t="s">
        <v>29</v>
      </c>
      <c r="G236" s="19">
        <v>79599884.150000006</v>
      </c>
      <c r="H236" s="19">
        <v>15000000</v>
      </c>
      <c r="I236" s="19">
        <v>15000000</v>
      </c>
      <c r="J236" s="38"/>
      <c r="K236" s="65"/>
      <c r="L236" s="69"/>
      <c r="M236" s="69"/>
      <c r="N236" s="69"/>
      <c r="O236" s="69"/>
      <c r="P236" s="69"/>
      <c r="Q236" s="62"/>
      <c r="R236" s="38"/>
      <c r="S236" s="27"/>
      <c r="T236" s="28"/>
    </row>
    <row r="237" spans="1:20" ht="30" customHeight="1" x14ac:dyDescent="0.3">
      <c r="A237" s="57"/>
      <c r="B237" s="54"/>
      <c r="C237" s="54"/>
      <c r="D237" s="97"/>
      <c r="E237" s="97"/>
      <c r="F237" s="24" t="s">
        <v>46</v>
      </c>
      <c r="G237" s="19">
        <v>16827954.300000001</v>
      </c>
      <c r="H237" s="19">
        <v>2624324.02</v>
      </c>
      <c r="I237" s="19">
        <v>2624324.02</v>
      </c>
      <c r="J237" s="39"/>
      <c r="K237" s="66"/>
      <c r="L237" s="70"/>
      <c r="M237" s="70"/>
      <c r="N237" s="70"/>
      <c r="O237" s="70"/>
      <c r="P237" s="70"/>
      <c r="Q237" s="62"/>
      <c r="R237" s="38"/>
      <c r="S237" s="27"/>
      <c r="T237" s="28"/>
    </row>
    <row r="238" spans="1:20" ht="21.75" customHeight="1" x14ac:dyDescent="0.3">
      <c r="A238" s="55" t="s">
        <v>230</v>
      </c>
      <c r="B238" s="52" t="s">
        <v>224</v>
      </c>
      <c r="C238" s="52" t="s">
        <v>226</v>
      </c>
      <c r="D238" s="95" t="s">
        <v>30</v>
      </c>
      <c r="E238" s="95" t="s">
        <v>34</v>
      </c>
      <c r="F238" s="24" t="s">
        <v>28</v>
      </c>
      <c r="G238" s="19">
        <v>12603199.539999999</v>
      </c>
      <c r="H238" s="19">
        <f t="shared" ref="H238:I238" si="86">H239+H240+H241</f>
        <v>8103199.54</v>
      </c>
      <c r="I238" s="19">
        <f t="shared" si="86"/>
        <v>8103199.54</v>
      </c>
      <c r="J238" s="37">
        <f>I238/H238</f>
        <v>1</v>
      </c>
      <c r="K238" s="64"/>
      <c r="L238" s="68"/>
      <c r="M238" s="68"/>
      <c r="N238" s="68"/>
      <c r="O238" s="68"/>
      <c r="P238" s="37"/>
      <c r="Q238" s="62"/>
      <c r="R238" s="38"/>
      <c r="S238" s="27"/>
      <c r="T238" s="28"/>
    </row>
    <row r="239" spans="1:20" ht="30" customHeight="1" x14ac:dyDescent="0.3">
      <c r="A239" s="56"/>
      <c r="B239" s="53"/>
      <c r="C239" s="53"/>
      <c r="D239" s="96"/>
      <c r="E239" s="96"/>
      <c r="F239" s="24" t="s">
        <v>33</v>
      </c>
      <c r="G239" s="19">
        <v>0</v>
      </c>
      <c r="H239" s="19">
        <v>0</v>
      </c>
      <c r="I239" s="19">
        <v>0</v>
      </c>
      <c r="J239" s="38"/>
      <c r="K239" s="65"/>
      <c r="L239" s="69"/>
      <c r="M239" s="69"/>
      <c r="N239" s="69"/>
      <c r="O239" s="69"/>
      <c r="P239" s="38"/>
      <c r="Q239" s="62"/>
      <c r="R239" s="38"/>
      <c r="S239" s="27"/>
      <c r="T239" s="28"/>
    </row>
    <row r="240" spans="1:20" ht="30" customHeight="1" x14ac:dyDescent="0.3">
      <c r="A240" s="56"/>
      <c r="B240" s="53"/>
      <c r="C240" s="53"/>
      <c r="D240" s="96"/>
      <c r="E240" s="96"/>
      <c r="F240" s="24" t="s">
        <v>29</v>
      </c>
      <c r="G240" s="19">
        <v>2475857.7000000002</v>
      </c>
      <c r="H240" s="19">
        <v>2475857.7000000002</v>
      </c>
      <c r="I240" s="19">
        <v>2475857.7000000002</v>
      </c>
      <c r="J240" s="38"/>
      <c r="K240" s="65"/>
      <c r="L240" s="69"/>
      <c r="M240" s="69"/>
      <c r="N240" s="69"/>
      <c r="O240" s="69"/>
      <c r="P240" s="38"/>
      <c r="Q240" s="62"/>
      <c r="R240" s="38"/>
      <c r="S240" s="27"/>
      <c r="T240" s="28"/>
    </row>
    <row r="241" spans="1:20" ht="30" customHeight="1" x14ac:dyDescent="0.3">
      <c r="A241" s="57"/>
      <c r="B241" s="54"/>
      <c r="C241" s="54"/>
      <c r="D241" s="97"/>
      <c r="E241" s="97"/>
      <c r="F241" s="24" t="s">
        <v>46</v>
      </c>
      <c r="G241" s="19">
        <v>10127341.84</v>
      </c>
      <c r="H241" s="19">
        <v>5627341.8399999999</v>
      </c>
      <c r="I241" s="19">
        <v>5627341.8399999999</v>
      </c>
      <c r="J241" s="39"/>
      <c r="K241" s="66"/>
      <c r="L241" s="70"/>
      <c r="M241" s="70"/>
      <c r="N241" s="70"/>
      <c r="O241" s="70"/>
      <c r="P241" s="39"/>
      <c r="Q241" s="62"/>
      <c r="R241" s="38"/>
      <c r="S241" s="27"/>
      <c r="T241" s="28"/>
    </row>
    <row r="242" spans="1:20" ht="21.75" customHeight="1" x14ac:dyDescent="0.3">
      <c r="A242" s="55" t="s">
        <v>47</v>
      </c>
      <c r="B242" s="52" t="s">
        <v>146</v>
      </c>
      <c r="C242" s="52" t="s">
        <v>27</v>
      </c>
      <c r="D242" s="95" t="s">
        <v>30</v>
      </c>
      <c r="E242" s="95" t="s">
        <v>34</v>
      </c>
      <c r="F242" s="24" t="s">
        <v>28</v>
      </c>
      <c r="G242" s="19">
        <v>84931404.060000002</v>
      </c>
      <c r="H242" s="19">
        <f t="shared" ref="H242:I242" si="87">H243+H244+H245</f>
        <v>0</v>
      </c>
      <c r="I242" s="19">
        <f t="shared" si="87"/>
        <v>0</v>
      </c>
      <c r="J242" s="37">
        <v>0</v>
      </c>
      <c r="K242" s="64" t="s">
        <v>147</v>
      </c>
      <c r="L242" s="68" t="s">
        <v>77</v>
      </c>
      <c r="M242" s="68" t="s">
        <v>2</v>
      </c>
      <c r="N242" s="68" t="s">
        <v>2</v>
      </c>
      <c r="O242" s="68" t="s">
        <v>2</v>
      </c>
      <c r="P242" s="68" t="s">
        <v>2</v>
      </c>
      <c r="Q242" s="62"/>
      <c r="R242" s="38"/>
      <c r="S242" s="27"/>
      <c r="T242" s="28"/>
    </row>
    <row r="243" spans="1:20" ht="30" customHeight="1" x14ac:dyDescent="0.3">
      <c r="A243" s="56"/>
      <c r="B243" s="53"/>
      <c r="C243" s="53"/>
      <c r="D243" s="96"/>
      <c r="E243" s="96"/>
      <c r="F243" s="24" t="s">
        <v>33</v>
      </c>
      <c r="G243" s="19">
        <v>0</v>
      </c>
      <c r="H243" s="19">
        <v>0</v>
      </c>
      <c r="I243" s="19">
        <v>0</v>
      </c>
      <c r="J243" s="38"/>
      <c r="K243" s="65"/>
      <c r="L243" s="69"/>
      <c r="M243" s="69"/>
      <c r="N243" s="69"/>
      <c r="O243" s="69"/>
      <c r="P243" s="69"/>
      <c r="Q243" s="62"/>
      <c r="R243" s="38"/>
      <c r="S243" s="27"/>
      <c r="T243" s="28"/>
    </row>
    <row r="244" spans="1:20" ht="30" customHeight="1" x14ac:dyDescent="0.3">
      <c r="A244" s="56"/>
      <c r="B244" s="53"/>
      <c r="C244" s="53"/>
      <c r="D244" s="96"/>
      <c r="E244" s="96"/>
      <c r="F244" s="24" t="s">
        <v>29</v>
      </c>
      <c r="G244" s="19">
        <v>80684833.810000002</v>
      </c>
      <c r="H244" s="19">
        <v>0</v>
      </c>
      <c r="I244" s="19">
        <v>0</v>
      </c>
      <c r="J244" s="38"/>
      <c r="K244" s="65"/>
      <c r="L244" s="69"/>
      <c r="M244" s="69"/>
      <c r="N244" s="69"/>
      <c r="O244" s="69"/>
      <c r="P244" s="69"/>
      <c r="Q244" s="62"/>
      <c r="R244" s="38"/>
      <c r="S244" s="27"/>
      <c r="T244" s="28"/>
    </row>
    <row r="245" spans="1:20" ht="30" customHeight="1" x14ac:dyDescent="0.3">
      <c r="A245" s="57"/>
      <c r="B245" s="54"/>
      <c r="C245" s="54"/>
      <c r="D245" s="97"/>
      <c r="E245" s="97"/>
      <c r="F245" s="24" t="s">
        <v>46</v>
      </c>
      <c r="G245" s="19">
        <v>4246570.25</v>
      </c>
      <c r="H245" s="19">
        <v>0</v>
      </c>
      <c r="I245" s="19">
        <v>0</v>
      </c>
      <c r="J245" s="39"/>
      <c r="K245" s="66"/>
      <c r="L245" s="70"/>
      <c r="M245" s="70"/>
      <c r="N245" s="70"/>
      <c r="O245" s="70"/>
      <c r="P245" s="70"/>
      <c r="Q245" s="62"/>
      <c r="R245" s="38"/>
      <c r="S245" s="27"/>
      <c r="T245" s="28"/>
    </row>
    <row r="246" spans="1:20" ht="21.75" customHeight="1" x14ac:dyDescent="0.3">
      <c r="A246" s="55" t="s">
        <v>48</v>
      </c>
      <c r="B246" s="52" t="s">
        <v>225</v>
      </c>
      <c r="C246" s="52" t="s">
        <v>27</v>
      </c>
      <c r="D246" s="95" t="s">
        <v>30</v>
      </c>
      <c r="E246" s="95" t="s">
        <v>34</v>
      </c>
      <c r="F246" s="24" t="s">
        <v>28</v>
      </c>
      <c r="G246" s="19">
        <v>172369940</v>
      </c>
      <c r="H246" s="19">
        <f t="shared" ref="H246:I246" si="88">H247+H248+H249</f>
        <v>2335970</v>
      </c>
      <c r="I246" s="19">
        <f t="shared" si="88"/>
        <v>2335970</v>
      </c>
      <c r="J246" s="37">
        <f>I246/H246</f>
        <v>1</v>
      </c>
      <c r="K246" s="64" t="s">
        <v>231</v>
      </c>
      <c r="L246" s="68" t="s">
        <v>73</v>
      </c>
      <c r="M246" s="68">
        <v>2.1</v>
      </c>
      <c r="N246" s="68" t="s">
        <v>2</v>
      </c>
      <c r="O246" s="68" t="s">
        <v>2</v>
      </c>
      <c r="P246" s="68" t="s">
        <v>2</v>
      </c>
      <c r="Q246" s="62"/>
      <c r="R246" s="38"/>
      <c r="S246" s="27"/>
      <c r="T246" s="28"/>
    </row>
    <row r="247" spans="1:20" ht="30" customHeight="1" x14ac:dyDescent="0.3">
      <c r="A247" s="56"/>
      <c r="B247" s="53"/>
      <c r="C247" s="53"/>
      <c r="D247" s="96"/>
      <c r="E247" s="96"/>
      <c r="F247" s="24" t="s">
        <v>33</v>
      </c>
      <c r="G247" s="19">
        <v>0</v>
      </c>
      <c r="H247" s="19">
        <v>0</v>
      </c>
      <c r="I247" s="19">
        <v>0</v>
      </c>
      <c r="J247" s="38"/>
      <c r="K247" s="65"/>
      <c r="L247" s="69"/>
      <c r="M247" s="69"/>
      <c r="N247" s="69"/>
      <c r="O247" s="69"/>
      <c r="P247" s="69"/>
      <c r="Q247" s="62"/>
      <c r="R247" s="38"/>
      <c r="S247" s="27"/>
      <c r="T247" s="28"/>
    </row>
    <row r="248" spans="1:20" ht="30" customHeight="1" x14ac:dyDescent="0.3">
      <c r="A248" s="56"/>
      <c r="B248" s="53"/>
      <c r="C248" s="53"/>
      <c r="D248" s="96"/>
      <c r="E248" s="96"/>
      <c r="F248" s="24" t="s">
        <v>29</v>
      </c>
      <c r="G248" s="19">
        <v>0</v>
      </c>
      <c r="H248" s="19">
        <v>0</v>
      </c>
      <c r="I248" s="19">
        <v>0</v>
      </c>
      <c r="J248" s="38"/>
      <c r="K248" s="65"/>
      <c r="L248" s="69"/>
      <c r="M248" s="69"/>
      <c r="N248" s="69"/>
      <c r="O248" s="69"/>
      <c r="P248" s="69"/>
      <c r="Q248" s="62"/>
      <c r="R248" s="38"/>
      <c r="S248" s="27"/>
      <c r="T248" s="28"/>
    </row>
    <row r="249" spans="1:20" ht="30" customHeight="1" x14ac:dyDescent="0.3">
      <c r="A249" s="57"/>
      <c r="B249" s="54"/>
      <c r="C249" s="54"/>
      <c r="D249" s="97"/>
      <c r="E249" s="97"/>
      <c r="F249" s="24" t="s">
        <v>46</v>
      </c>
      <c r="G249" s="19">
        <v>172369940</v>
      </c>
      <c r="H249" s="19">
        <v>2335970</v>
      </c>
      <c r="I249" s="19">
        <v>2335970</v>
      </c>
      <c r="J249" s="39"/>
      <c r="K249" s="66"/>
      <c r="L249" s="70"/>
      <c r="M249" s="70"/>
      <c r="N249" s="70"/>
      <c r="O249" s="70"/>
      <c r="P249" s="70"/>
      <c r="Q249" s="63"/>
      <c r="R249" s="38"/>
      <c r="S249" s="27"/>
      <c r="T249" s="28"/>
    </row>
    <row r="250" spans="1:20" ht="30" customHeight="1" x14ac:dyDescent="0.3">
      <c r="A250" s="85" t="s">
        <v>57</v>
      </c>
      <c r="B250" s="86"/>
      <c r="C250" s="86"/>
      <c r="D250" s="86"/>
      <c r="E250" s="87"/>
      <c r="F250" s="24" t="s">
        <v>28</v>
      </c>
      <c r="G250" s="17">
        <v>405606364.38</v>
      </c>
      <c r="H250" s="17">
        <f t="shared" ref="H250:I253" si="89">H214</f>
        <v>35891738.390000001</v>
      </c>
      <c r="I250" s="17">
        <f t="shared" si="89"/>
        <v>35891738.390000001</v>
      </c>
      <c r="J250" s="37">
        <f>I250/H250</f>
        <v>1</v>
      </c>
      <c r="K250" s="37" t="s">
        <v>2</v>
      </c>
      <c r="L250" s="37" t="s">
        <v>2</v>
      </c>
      <c r="M250" s="37" t="s">
        <v>2</v>
      </c>
      <c r="N250" s="37" t="s">
        <v>2</v>
      </c>
      <c r="O250" s="37" t="s">
        <v>2</v>
      </c>
      <c r="P250" s="37" t="s">
        <v>2</v>
      </c>
      <c r="Q250" s="37" t="s">
        <v>2</v>
      </c>
      <c r="R250" s="38"/>
      <c r="S250" s="27"/>
      <c r="T250" s="28"/>
    </row>
    <row r="251" spans="1:20" ht="30" customHeight="1" x14ac:dyDescent="0.3">
      <c r="A251" s="88"/>
      <c r="B251" s="89"/>
      <c r="C251" s="89"/>
      <c r="D251" s="89"/>
      <c r="E251" s="90"/>
      <c r="F251" s="24" t="s">
        <v>33</v>
      </c>
      <c r="G251" s="17">
        <v>0</v>
      </c>
      <c r="H251" s="17">
        <f t="shared" si="89"/>
        <v>0</v>
      </c>
      <c r="I251" s="17">
        <f t="shared" si="89"/>
        <v>0</v>
      </c>
      <c r="J251" s="38"/>
      <c r="K251" s="38"/>
      <c r="L251" s="38"/>
      <c r="M251" s="38"/>
      <c r="N251" s="38"/>
      <c r="O251" s="38"/>
      <c r="P251" s="38"/>
      <c r="Q251" s="38"/>
      <c r="R251" s="38"/>
      <c r="S251" s="27"/>
      <c r="T251" s="28"/>
    </row>
    <row r="252" spans="1:20" ht="30" customHeight="1" x14ac:dyDescent="0.3">
      <c r="A252" s="88"/>
      <c r="B252" s="89"/>
      <c r="C252" s="89"/>
      <c r="D252" s="89"/>
      <c r="E252" s="90"/>
      <c r="F252" s="24" t="s">
        <v>29</v>
      </c>
      <c r="G252" s="17">
        <v>162760575.66</v>
      </c>
      <c r="H252" s="17">
        <f t="shared" si="89"/>
        <v>17475857.699999999</v>
      </c>
      <c r="I252" s="17">
        <f t="shared" si="89"/>
        <v>17475857.699999999</v>
      </c>
      <c r="J252" s="38"/>
      <c r="K252" s="38"/>
      <c r="L252" s="38"/>
      <c r="M252" s="38"/>
      <c r="N252" s="38"/>
      <c r="O252" s="38"/>
      <c r="P252" s="38"/>
      <c r="Q252" s="38"/>
      <c r="R252" s="38"/>
      <c r="S252" s="27"/>
      <c r="T252" s="28"/>
    </row>
    <row r="253" spans="1:20" ht="30" customHeight="1" x14ac:dyDescent="0.3">
      <c r="A253" s="91"/>
      <c r="B253" s="92"/>
      <c r="C253" s="92"/>
      <c r="D253" s="92"/>
      <c r="E253" s="93"/>
      <c r="F253" s="24" t="s">
        <v>46</v>
      </c>
      <c r="G253" s="17">
        <v>242845788.72000003</v>
      </c>
      <c r="H253" s="17">
        <f t="shared" si="89"/>
        <v>18415880.689999998</v>
      </c>
      <c r="I253" s="17">
        <f t="shared" si="89"/>
        <v>18415880.689999998</v>
      </c>
      <c r="J253" s="39"/>
      <c r="K253" s="39"/>
      <c r="L253" s="39"/>
      <c r="M253" s="39"/>
      <c r="N253" s="39"/>
      <c r="O253" s="39"/>
      <c r="P253" s="39"/>
      <c r="Q253" s="39"/>
      <c r="R253" s="39"/>
      <c r="S253" s="27"/>
      <c r="T253" s="28"/>
    </row>
    <row r="254" spans="1:20" ht="17.25" customHeight="1" x14ac:dyDescent="0.3">
      <c r="A254" s="102" t="s">
        <v>210</v>
      </c>
      <c r="B254" s="103"/>
      <c r="C254" s="103"/>
      <c r="D254" s="103"/>
      <c r="E254" s="103"/>
      <c r="F254" s="103"/>
      <c r="G254" s="103"/>
      <c r="H254" s="103"/>
      <c r="I254" s="103"/>
      <c r="J254" s="103"/>
      <c r="K254" s="103"/>
      <c r="L254" s="103"/>
      <c r="M254" s="103"/>
      <c r="N254" s="103"/>
      <c r="O254" s="103"/>
      <c r="P254" s="103"/>
      <c r="Q254" s="103"/>
      <c r="R254" s="104"/>
      <c r="S254" s="27"/>
      <c r="T254" s="28"/>
    </row>
    <row r="255" spans="1:20" ht="16.5" customHeight="1" x14ac:dyDescent="0.3">
      <c r="A255" s="105"/>
      <c r="B255" s="106"/>
      <c r="C255" s="106"/>
      <c r="D255" s="106"/>
      <c r="E255" s="106"/>
      <c r="F255" s="106"/>
      <c r="G255" s="106"/>
      <c r="H255" s="106"/>
      <c r="I255" s="106"/>
      <c r="J255" s="106"/>
      <c r="K255" s="106"/>
      <c r="L255" s="106"/>
      <c r="M255" s="106"/>
      <c r="N255" s="106"/>
      <c r="O255" s="106"/>
      <c r="P255" s="106"/>
      <c r="Q255" s="106"/>
      <c r="R255" s="107"/>
      <c r="S255" s="27"/>
      <c r="T255" s="28"/>
    </row>
    <row r="256" spans="1:20" ht="9" customHeight="1" x14ac:dyDescent="0.3">
      <c r="A256" s="105"/>
      <c r="B256" s="106"/>
      <c r="C256" s="106"/>
      <c r="D256" s="106"/>
      <c r="E256" s="106"/>
      <c r="F256" s="106"/>
      <c r="G256" s="106"/>
      <c r="H256" s="106"/>
      <c r="I256" s="106"/>
      <c r="J256" s="106"/>
      <c r="K256" s="106"/>
      <c r="L256" s="106"/>
      <c r="M256" s="106"/>
      <c r="N256" s="106"/>
      <c r="O256" s="106"/>
      <c r="P256" s="106"/>
      <c r="Q256" s="106"/>
      <c r="R256" s="107"/>
      <c r="S256" s="27"/>
      <c r="T256" s="28"/>
    </row>
    <row r="257" spans="1:20" ht="30" hidden="1" customHeight="1" x14ac:dyDescent="0.3">
      <c r="A257" s="108"/>
      <c r="B257" s="109"/>
      <c r="C257" s="109"/>
      <c r="D257" s="109"/>
      <c r="E257" s="109"/>
      <c r="F257" s="109"/>
      <c r="G257" s="109"/>
      <c r="H257" s="109"/>
      <c r="I257" s="109"/>
      <c r="J257" s="109"/>
      <c r="K257" s="109"/>
      <c r="L257" s="109"/>
      <c r="M257" s="109"/>
      <c r="N257" s="109"/>
      <c r="O257" s="109"/>
      <c r="P257" s="109"/>
      <c r="Q257" s="109"/>
      <c r="R257" s="110"/>
      <c r="S257" s="27"/>
      <c r="T257" s="28"/>
    </row>
    <row r="258" spans="1:20" ht="30" customHeight="1" x14ac:dyDescent="0.3">
      <c r="A258" s="102" t="s">
        <v>150</v>
      </c>
      <c r="B258" s="103"/>
      <c r="C258" s="103"/>
      <c r="D258" s="103"/>
      <c r="E258" s="104"/>
      <c r="F258" s="55" t="s">
        <v>2</v>
      </c>
      <c r="G258" s="55" t="s">
        <v>2</v>
      </c>
      <c r="H258" s="55" t="s">
        <v>2</v>
      </c>
      <c r="I258" s="55" t="s">
        <v>2</v>
      </c>
      <c r="J258" s="55" t="s">
        <v>2</v>
      </c>
      <c r="K258" s="55" t="s">
        <v>2</v>
      </c>
      <c r="L258" s="55" t="s">
        <v>2</v>
      </c>
      <c r="M258" s="55" t="s">
        <v>2</v>
      </c>
      <c r="N258" s="55" t="s">
        <v>2</v>
      </c>
      <c r="O258" s="55" t="s">
        <v>2</v>
      </c>
      <c r="P258" s="55" t="s">
        <v>2</v>
      </c>
      <c r="Q258" s="55" t="s">
        <v>2</v>
      </c>
      <c r="R258" s="37">
        <f>(Q262+Q278+Q302)/3</f>
        <v>277.53968253968253</v>
      </c>
      <c r="S258" s="27"/>
      <c r="T258" s="28"/>
    </row>
    <row r="259" spans="1:20" ht="19.2" customHeight="1" x14ac:dyDescent="0.3">
      <c r="A259" s="108"/>
      <c r="B259" s="109"/>
      <c r="C259" s="109"/>
      <c r="D259" s="109"/>
      <c r="E259" s="110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38"/>
      <c r="S259" s="27"/>
      <c r="T259" s="28"/>
    </row>
    <row r="260" spans="1:20" ht="30" customHeight="1" x14ac:dyDescent="0.3">
      <c r="A260" s="55" t="s">
        <v>17</v>
      </c>
      <c r="B260" s="102" t="s">
        <v>151</v>
      </c>
      <c r="C260" s="103"/>
      <c r="D260" s="103"/>
      <c r="E260" s="104"/>
      <c r="F260" s="55" t="s">
        <v>2</v>
      </c>
      <c r="G260" s="55" t="s">
        <v>2</v>
      </c>
      <c r="H260" s="55" t="s">
        <v>2</v>
      </c>
      <c r="I260" s="55" t="s">
        <v>2</v>
      </c>
      <c r="J260" s="55" t="s">
        <v>2</v>
      </c>
      <c r="K260" s="55" t="s">
        <v>2</v>
      </c>
      <c r="L260" s="55" t="s">
        <v>2</v>
      </c>
      <c r="M260" s="55" t="s">
        <v>2</v>
      </c>
      <c r="N260" s="55" t="s">
        <v>2</v>
      </c>
      <c r="O260" s="55" t="s">
        <v>2</v>
      </c>
      <c r="P260" s="55" t="s">
        <v>2</v>
      </c>
      <c r="Q260" s="55" t="s">
        <v>2</v>
      </c>
      <c r="R260" s="38"/>
      <c r="S260" s="27"/>
      <c r="T260" s="28"/>
    </row>
    <row r="261" spans="1:20" ht="22.2" customHeight="1" x14ac:dyDescent="0.3">
      <c r="A261" s="57"/>
      <c r="B261" s="108"/>
      <c r="C261" s="109"/>
      <c r="D261" s="109"/>
      <c r="E261" s="110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38"/>
      <c r="S261" s="27"/>
      <c r="T261" s="28"/>
    </row>
    <row r="262" spans="1:20" ht="20.25" customHeight="1" x14ac:dyDescent="0.3">
      <c r="A262" s="55" t="s">
        <v>18</v>
      </c>
      <c r="B262" s="52" t="s">
        <v>152</v>
      </c>
      <c r="C262" s="52" t="s">
        <v>27</v>
      </c>
      <c r="D262" s="64" t="s">
        <v>2</v>
      </c>
      <c r="E262" s="64" t="s">
        <v>2</v>
      </c>
      <c r="F262" s="24" t="s">
        <v>28</v>
      </c>
      <c r="G262" s="19">
        <v>1350057.8599999999</v>
      </c>
      <c r="H262" s="19">
        <f t="shared" ref="H262:I262" si="90">H263+H264+H265</f>
        <v>20000</v>
      </c>
      <c r="I262" s="19">
        <f t="shared" si="90"/>
        <v>20000</v>
      </c>
      <c r="J262" s="37">
        <v>1</v>
      </c>
      <c r="K262" s="37" t="s">
        <v>2</v>
      </c>
      <c r="L262" s="37" t="s">
        <v>2</v>
      </c>
      <c r="M262" s="37" t="s">
        <v>2</v>
      </c>
      <c r="N262" s="37" t="s">
        <v>2</v>
      </c>
      <c r="O262" s="37" t="s">
        <v>2</v>
      </c>
      <c r="P262" s="37" t="s">
        <v>2</v>
      </c>
      <c r="Q262" s="37">
        <f>P266*100</f>
        <v>760</v>
      </c>
      <c r="R262" s="38"/>
      <c r="S262" s="27"/>
      <c r="T262" s="28"/>
    </row>
    <row r="263" spans="1:20" ht="30" customHeight="1" x14ac:dyDescent="0.3">
      <c r="A263" s="56"/>
      <c r="B263" s="53"/>
      <c r="C263" s="53"/>
      <c r="D263" s="65"/>
      <c r="E263" s="65"/>
      <c r="F263" s="24" t="s">
        <v>33</v>
      </c>
      <c r="G263" s="19">
        <v>0</v>
      </c>
      <c r="H263" s="19">
        <f t="shared" ref="H263:I265" si="91">H267+H271</f>
        <v>0</v>
      </c>
      <c r="I263" s="19">
        <f t="shared" si="91"/>
        <v>0</v>
      </c>
      <c r="J263" s="38"/>
      <c r="K263" s="38"/>
      <c r="L263" s="38"/>
      <c r="M263" s="38"/>
      <c r="N263" s="38"/>
      <c r="O263" s="38"/>
      <c r="P263" s="38"/>
      <c r="Q263" s="38"/>
      <c r="R263" s="38"/>
      <c r="S263" s="27"/>
      <c r="T263" s="28"/>
    </row>
    <row r="264" spans="1:20" ht="30" customHeight="1" x14ac:dyDescent="0.3">
      <c r="A264" s="56"/>
      <c r="B264" s="53"/>
      <c r="C264" s="53"/>
      <c r="D264" s="65"/>
      <c r="E264" s="65"/>
      <c r="F264" s="24" t="s">
        <v>29</v>
      </c>
      <c r="G264" s="19">
        <v>0</v>
      </c>
      <c r="H264" s="19">
        <f t="shared" si="91"/>
        <v>0</v>
      </c>
      <c r="I264" s="19">
        <f t="shared" si="91"/>
        <v>0</v>
      </c>
      <c r="J264" s="38"/>
      <c r="K264" s="38"/>
      <c r="L264" s="38"/>
      <c r="M264" s="38"/>
      <c r="N264" s="38"/>
      <c r="O264" s="38"/>
      <c r="P264" s="38"/>
      <c r="Q264" s="38"/>
      <c r="R264" s="38"/>
      <c r="S264" s="27"/>
      <c r="T264" s="28"/>
    </row>
    <row r="265" spans="1:20" ht="30" customHeight="1" x14ac:dyDescent="0.3">
      <c r="A265" s="57"/>
      <c r="B265" s="54"/>
      <c r="C265" s="54"/>
      <c r="D265" s="66"/>
      <c r="E265" s="66"/>
      <c r="F265" s="24" t="s">
        <v>46</v>
      </c>
      <c r="G265" s="19">
        <v>1350057.8599999999</v>
      </c>
      <c r="H265" s="19">
        <f t="shared" si="91"/>
        <v>20000</v>
      </c>
      <c r="I265" s="19">
        <f t="shared" si="91"/>
        <v>20000</v>
      </c>
      <c r="J265" s="39"/>
      <c r="K265" s="39"/>
      <c r="L265" s="39"/>
      <c r="M265" s="39"/>
      <c r="N265" s="39"/>
      <c r="O265" s="39"/>
      <c r="P265" s="39"/>
      <c r="Q265" s="38"/>
      <c r="R265" s="38"/>
      <c r="S265" s="27"/>
      <c r="T265" s="28"/>
    </row>
    <row r="266" spans="1:20" ht="19.5" customHeight="1" x14ac:dyDescent="0.3">
      <c r="A266" s="55" t="s">
        <v>19</v>
      </c>
      <c r="B266" s="52" t="s">
        <v>153</v>
      </c>
      <c r="C266" s="52" t="s">
        <v>27</v>
      </c>
      <c r="D266" s="64" t="s">
        <v>2</v>
      </c>
      <c r="E266" s="64" t="s">
        <v>2</v>
      </c>
      <c r="F266" s="24" t="s">
        <v>28</v>
      </c>
      <c r="G266" s="19">
        <v>580000</v>
      </c>
      <c r="H266" s="19">
        <f t="shared" ref="H266:I266" si="92">H267+H268+H269</f>
        <v>20000</v>
      </c>
      <c r="I266" s="19">
        <f t="shared" si="92"/>
        <v>20000</v>
      </c>
      <c r="J266" s="37">
        <v>1</v>
      </c>
      <c r="K266" s="61" t="s">
        <v>154</v>
      </c>
      <c r="L266" s="37" t="s">
        <v>155</v>
      </c>
      <c r="M266" s="68">
        <v>95</v>
      </c>
      <c r="N266" s="79" t="s">
        <v>163</v>
      </c>
      <c r="O266" s="79" t="s">
        <v>244</v>
      </c>
      <c r="P266" s="37">
        <f>O266/N266</f>
        <v>7.6</v>
      </c>
      <c r="Q266" s="38"/>
      <c r="R266" s="38"/>
      <c r="S266" s="27"/>
      <c r="T266" s="28"/>
    </row>
    <row r="267" spans="1:20" ht="30" customHeight="1" x14ac:dyDescent="0.3">
      <c r="A267" s="56"/>
      <c r="B267" s="53"/>
      <c r="C267" s="53"/>
      <c r="D267" s="65"/>
      <c r="E267" s="65"/>
      <c r="F267" s="24" t="s">
        <v>33</v>
      </c>
      <c r="G267" s="19">
        <v>0</v>
      </c>
      <c r="H267" s="19">
        <v>0</v>
      </c>
      <c r="I267" s="19">
        <v>0</v>
      </c>
      <c r="J267" s="38"/>
      <c r="K267" s="62"/>
      <c r="L267" s="38"/>
      <c r="M267" s="69"/>
      <c r="N267" s="80"/>
      <c r="O267" s="80"/>
      <c r="P267" s="38"/>
      <c r="Q267" s="38"/>
      <c r="R267" s="38"/>
      <c r="S267" s="27"/>
      <c r="T267" s="28"/>
    </row>
    <row r="268" spans="1:20" ht="30" customHeight="1" x14ac:dyDescent="0.3">
      <c r="A268" s="56"/>
      <c r="B268" s="53"/>
      <c r="C268" s="53"/>
      <c r="D268" s="65"/>
      <c r="E268" s="65"/>
      <c r="F268" s="24" t="s">
        <v>29</v>
      </c>
      <c r="G268" s="19">
        <v>0</v>
      </c>
      <c r="H268" s="19">
        <f t="shared" ref="H268:I268" si="93">SUM(I268:N268)</f>
        <v>0</v>
      </c>
      <c r="I268" s="19">
        <f t="shared" si="93"/>
        <v>0</v>
      </c>
      <c r="J268" s="38"/>
      <c r="K268" s="62"/>
      <c r="L268" s="38"/>
      <c r="M268" s="69"/>
      <c r="N268" s="80"/>
      <c r="O268" s="80"/>
      <c r="P268" s="38"/>
      <c r="Q268" s="38"/>
      <c r="R268" s="38"/>
      <c r="S268" s="27"/>
      <c r="T268" s="28"/>
    </row>
    <row r="269" spans="1:20" ht="30" customHeight="1" x14ac:dyDescent="0.3">
      <c r="A269" s="57"/>
      <c r="B269" s="54"/>
      <c r="C269" s="54"/>
      <c r="D269" s="66"/>
      <c r="E269" s="66"/>
      <c r="F269" s="24" t="s">
        <v>46</v>
      </c>
      <c r="G269" s="19">
        <v>580000</v>
      </c>
      <c r="H269" s="19">
        <v>20000</v>
      </c>
      <c r="I269" s="19">
        <v>20000</v>
      </c>
      <c r="J269" s="39"/>
      <c r="K269" s="63"/>
      <c r="L269" s="39"/>
      <c r="M269" s="70"/>
      <c r="N269" s="81"/>
      <c r="O269" s="81"/>
      <c r="P269" s="39"/>
      <c r="Q269" s="38"/>
      <c r="R269" s="38"/>
      <c r="S269" s="27"/>
      <c r="T269" s="28"/>
    </row>
    <row r="270" spans="1:20" ht="16.8" customHeight="1" x14ac:dyDescent="0.3">
      <c r="A270" s="55" t="s">
        <v>20</v>
      </c>
      <c r="B270" s="52" t="s">
        <v>156</v>
      </c>
      <c r="C270" s="52" t="s">
        <v>27</v>
      </c>
      <c r="D270" s="64" t="s">
        <v>2</v>
      </c>
      <c r="E270" s="64" t="s">
        <v>2</v>
      </c>
      <c r="F270" s="24" t="s">
        <v>28</v>
      </c>
      <c r="G270" s="19">
        <v>770057.86</v>
      </c>
      <c r="H270" s="19">
        <f t="shared" ref="H270:I270" si="94">H271+H272+H273</f>
        <v>0</v>
      </c>
      <c r="I270" s="19">
        <f t="shared" si="94"/>
        <v>0</v>
      </c>
      <c r="J270" s="37">
        <v>1</v>
      </c>
      <c r="K270" s="37" t="s">
        <v>2</v>
      </c>
      <c r="L270" s="37" t="s">
        <v>2</v>
      </c>
      <c r="M270" s="37" t="s">
        <v>2</v>
      </c>
      <c r="N270" s="37" t="s">
        <v>2</v>
      </c>
      <c r="O270" s="37" t="s">
        <v>2</v>
      </c>
      <c r="P270" s="37" t="s">
        <v>2</v>
      </c>
      <c r="Q270" s="38"/>
      <c r="R270" s="38"/>
      <c r="S270" s="27"/>
      <c r="T270" s="28"/>
    </row>
    <row r="271" spans="1:20" ht="35.25" customHeight="1" x14ac:dyDescent="0.3">
      <c r="A271" s="56"/>
      <c r="B271" s="53"/>
      <c r="C271" s="53"/>
      <c r="D271" s="65"/>
      <c r="E271" s="65"/>
      <c r="F271" s="24" t="s">
        <v>33</v>
      </c>
      <c r="G271" s="19">
        <v>0</v>
      </c>
      <c r="H271" s="19">
        <v>0</v>
      </c>
      <c r="I271" s="19">
        <v>0</v>
      </c>
      <c r="J271" s="38"/>
      <c r="K271" s="38"/>
      <c r="L271" s="38"/>
      <c r="M271" s="38"/>
      <c r="N271" s="38"/>
      <c r="O271" s="38"/>
      <c r="P271" s="38"/>
      <c r="Q271" s="38"/>
      <c r="R271" s="38"/>
      <c r="S271" s="27"/>
      <c r="T271" s="28"/>
    </row>
    <row r="272" spans="1:20" ht="32.25" customHeight="1" x14ac:dyDescent="0.3">
      <c r="A272" s="56"/>
      <c r="B272" s="53"/>
      <c r="C272" s="53"/>
      <c r="D272" s="65"/>
      <c r="E272" s="65"/>
      <c r="F272" s="24" t="s">
        <v>29</v>
      </c>
      <c r="G272" s="19">
        <v>0</v>
      </c>
      <c r="H272" s="19">
        <v>0</v>
      </c>
      <c r="I272" s="19">
        <v>0</v>
      </c>
      <c r="J272" s="38"/>
      <c r="K272" s="38"/>
      <c r="L272" s="38"/>
      <c r="M272" s="38"/>
      <c r="N272" s="38"/>
      <c r="O272" s="38"/>
      <c r="P272" s="38"/>
      <c r="Q272" s="38"/>
      <c r="R272" s="38"/>
      <c r="S272" s="27"/>
      <c r="T272" s="28"/>
    </row>
    <row r="273" spans="1:20" ht="33.75" customHeight="1" x14ac:dyDescent="0.3">
      <c r="A273" s="57"/>
      <c r="B273" s="54"/>
      <c r="C273" s="54"/>
      <c r="D273" s="66"/>
      <c r="E273" s="66"/>
      <c r="F273" s="24" t="s">
        <v>46</v>
      </c>
      <c r="G273" s="19">
        <v>770057.86</v>
      </c>
      <c r="H273" s="19">
        <v>0</v>
      </c>
      <c r="I273" s="19">
        <v>0</v>
      </c>
      <c r="J273" s="39"/>
      <c r="K273" s="39"/>
      <c r="L273" s="39"/>
      <c r="M273" s="39"/>
      <c r="N273" s="39"/>
      <c r="O273" s="39"/>
      <c r="P273" s="39"/>
      <c r="Q273" s="39"/>
      <c r="R273" s="38"/>
      <c r="S273" s="27"/>
      <c r="T273" s="28"/>
    </row>
    <row r="274" spans="1:20" ht="19.5" customHeight="1" x14ac:dyDescent="0.3">
      <c r="A274" s="55" t="s">
        <v>75</v>
      </c>
      <c r="B274" s="102" t="s">
        <v>157</v>
      </c>
      <c r="C274" s="103"/>
      <c r="D274" s="103"/>
      <c r="E274" s="104"/>
      <c r="F274" s="52" t="s">
        <v>2</v>
      </c>
      <c r="G274" s="37" t="s">
        <v>2</v>
      </c>
      <c r="H274" s="37" t="s">
        <v>2</v>
      </c>
      <c r="I274" s="37" t="s">
        <v>2</v>
      </c>
      <c r="J274" s="37" t="s">
        <v>2</v>
      </c>
      <c r="K274" s="37" t="s">
        <v>2</v>
      </c>
      <c r="L274" s="37" t="s">
        <v>2</v>
      </c>
      <c r="M274" s="37" t="s">
        <v>2</v>
      </c>
      <c r="N274" s="37" t="s">
        <v>2</v>
      </c>
      <c r="O274" s="37" t="s">
        <v>2</v>
      </c>
      <c r="P274" s="37" t="s">
        <v>2</v>
      </c>
      <c r="Q274" s="37" t="s">
        <v>2</v>
      </c>
      <c r="R274" s="38"/>
      <c r="S274" s="27"/>
      <c r="T274" s="28"/>
    </row>
    <row r="275" spans="1:20" ht="22.5" customHeight="1" x14ac:dyDescent="0.3">
      <c r="A275" s="56"/>
      <c r="B275" s="105"/>
      <c r="C275" s="106"/>
      <c r="D275" s="106"/>
      <c r="E275" s="107"/>
      <c r="F275" s="53"/>
      <c r="G275" s="38"/>
      <c r="H275" s="38"/>
      <c r="I275" s="38"/>
      <c r="J275" s="38"/>
      <c r="K275" s="38"/>
      <c r="L275" s="38"/>
      <c r="M275" s="38"/>
      <c r="N275" s="38"/>
      <c r="O275" s="38"/>
      <c r="P275" s="38"/>
      <c r="Q275" s="38"/>
      <c r="R275" s="38"/>
      <c r="S275" s="27"/>
      <c r="T275" s="28"/>
    </row>
    <row r="276" spans="1:20" ht="20.25" customHeight="1" x14ac:dyDescent="0.3">
      <c r="A276" s="56"/>
      <c r="B276" s="105"/>
      <c r="C276" s="106"/>
      <c r="D276" s="106"/>
      <c r="E276" s="107"/>
      <c r="F276" s="53"/>
      <c r="G276" s="38"/>
      <c r="H276" s="38"/>
      <c r="I276" s="38"/>
      <c r="J276" s="38"/>
      <c r="K276" s="38"/>
      <c r="L276" s="38"/>
      <c r="M276" s="38"/>
      <c r="N276" s="38"/>
      <c r="O276" s="38"/>
      <c r="P276" s="38"/>
      <c r="Q276" s="38"/>
      <c r="R276" s="38"/>
      <c r="S276" s="27"/>
      <c r="T276" s="28"/>
    </row>
    <row r="277" spans="1:20" ht="14.25" customHeight="1" x14ac:dyDescent="0.3">
      <c r="A277" s="57"/>
      <c r="B277" s="108"/>
      <c r="C277" s="109"/>
      <c r="D277" s="109"/>
      <c r="E277" s="110"/>
      <c r="F277" s="54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8"/>
      <c r="S277" s="27"/>
      <c r="T277" s="28"/>
    </row>
    <row r="278" spans="1:20" ht="16.2" customHeight="1" x14ac:dyDescent="0.3">
      <c r="A278" s="55" t="s">
        <v>63</v>
      </c>
      <c r="B278" s="52" t="s">
        <v>158</v>
      </c>
      <c r="C278" s="52" t="s">
        <v>27</v>
      </c>
      <c r="D278" s="64" t="s">
        <v>2</v>
      </c>
      <c r="E278" s="64" t="s">
        <v>2</v>
      </c>
      <c r="F278" s="24" t="s">
        <v>28</v>
      </c>
      <c r="G278" s="16">
        <v>110773400.18000001</v>
      </c>
      <c r="H278" s="19">
        <f t="shared" ref="H278:I278" si="95">H279+H280+H281</f>
        <v>18344257.969999999</v>
      </c>
      <c r="I278" s="19">
        <f t="shared" si="95"/>
        <v>18328627.199999999</v>
      </c>
      <c r="J278" s="148">
        <f>I278/H278</f>
        <v>0.99914792029061295</v>
      </c>
      <c r="K278" s="61" t="s">
        <v>2</v>
      </c>
      <c r="L278" s="37" t="s">
        <v>2</v>
      </c>
      <c r="M278" s="37" t="s">
        <v>2</v>
      </c>
      <c r="N278" s="37" t="s">
        <v>2</v>
      </c>
      <c r="O278" s="37" t="s">
        <v>2</v>
      </c>
      <c r="P278" s="37" t="s">
        <v>2</v>
      </c>
      <c r="Q278" s="61">
        <f>(P282+P286+P294)/3*100</f>
        <v>72.61904761904762</v>
      </c>
      <c r="R278" s="38"/>
      <c r="S278" s="27"/>
      <c r="T278" s="28"/>
    </row>
    <row r="279" spans="1:20" ht="30" customHeight="1" x14ac:dyDescent="0.3">
      <c r="A279" s="56"/>
      <c r="B279" s="53"/>
      <c r="C279" s="53"/>
      <c r="D279" s="65"/>
      <c r="E279" s="65"/>
      <c r="F279" s="24" t="s">
        <v>33</v>
      </c>
      <c r="G279" s="16">
        <v>65247885.210000001</v>
      </c>
      <c r="H279" s="19">
        <f t="shared" ref="H279:I281" si="96">H283+H287+H291+H295</f>
        <v>3759508.81</v>
      </c>
      <c r="I279" s="19">
        <f t="shared" si="96"/>
        <v>3759508.81</v>
      </c>
      <c r="J279" s="149"/>
      <c r="K279" s="62"/>
      <c r="L279" s="38"/>
      <c r="M279" s="38"/>
      <c r="N279" s="38"/>
      <c r="O279" s="38"/>
      <c r="P279" s="38"/>
      <c r="Q279" s="62"/>
      <c r="R279" s="38"/>
      <c r="S279" s="27"/>
      <c r="T279" s="28"/>
    </row>
    <row r="280" spans="1:20" ht="30" customHeight="1" x14ac:dyDescent="0.3">
      <c r="A280" s="56"/>
      <c r="B280" s="53"/>
      <c r="C280" s="53"/>
      <c r="D280" s="65"/>
      <c r="E280" s="65"/>
      <c r="F280" s="24" t="s">
        <v>29</v>
      </c>
      <c r="G280" s="16">
        <v>38012492.25</v>
      </c>
      <c r="H280" s="19">
        <f t="shared" si="96"/>
        <v>14072614.870000001</v>
      </c>
      <c r="I280" s="19">
        <f t="shared" si="96"/>
        <v>14057765.640000001</v>
      </c>
      <c r="J280" s="149"/>
      <c r="K280" s="62"/>
      <c r="L280" s="38"/>
      <c r="M280" s="38"/>
      <c r="N280" s="38"/>
      <c r="O280" s="38"/>
      <c r="P280" s="38"/>
      <c r="Q280" s="62"/>
      <c r="R280" s="38"/>
      <c r="S280" s="27"/>
      <c r="T280" s="28"/>
    </row>
    <row r="281" spans="1:20" ht="30" customHeight="1" x14ac:dyDescent="0.3">
      <c r="A281" s="57"/>
      <c r="B281" s="54"/>
      <c r="C281" s="54"/>
      <c r="D281" s="66"/>
      <c r="E281" s="66"/>
      <c r="F281" s="24" t="s">
        <v>46</v>
      </c>
      <c r="G281" s="16">
        <v>7513022.7200000007</v>
      </c>
      <c r="H281" s="19">
        <f t="shared" si="96"/>
        <v>512134.29</v>
      </c>
      <c r="I281" s="19">
        <f t="shared" si="96"/>
        <v>511352.75</v>
      </c>
      <c r="J281" s="150"/>
      <c r="K281" s="63"/>
      <c r="L281" s="39"/>
      <c r="M281" s="39"/>
      <c r="N281" s="39"/>
      <c r="O281" s="39"/>
      <c r="P281" s="39"/>
      <c r="Q281" s="62"/>
      <c r="R281" s="38"/>
      <c r="S281" s="27"/>
      <c r="T281" s="28"/>
    </row>
    <row r="282" spans="1:20" ht="18" customHeight="1" x14ac:dyDescent="0.3">
      <c r="A282" s="55" t="s">
        <v>64</v>
      </c>
      <c r="B282" s="52" t="s">
        <v>159</v>
      </c>
      <c r="C282" s="52" t="s">
        <v>27</v>
      </c>
      <c r="D282" s="64" t="s">
        <v>2</v>
      </c>
      <c r="E282" s="64" t="s">
        <v>2</v>
      </c>
      <c r="F282" s="24" t="s">
        <v>28</v>
      </c>
      <c r="G282" s="16">
        <v>67312898.939999998</v>
      </c>
      <c r="H282" s="19">
        <f t="shared" ref="H282:I282" si="97">H283+H284+H285</f>
        <v>5157204.7300000004</v>
      </c>
      <c r="I282" s="19">
        <f t="shared" si="97"/>
        <v>5157204.7300000004</v>
      </c>
      <c r="J282" s="37">
        <f>I282/H282</f>
        <v>1</v>
      </c>
      <c r="K282" s="64" t="s">
        <v>160</v>
      </c>
      <c r="L282" s="68" t="s">
        <v>143</v>
      </c>
      <c r="M282" s="68" t="s">
        <v>234</v>
      </c>
      <c r="N282" s="68" t="s">
        <v>235</v>
      </c>
      <c r="O282" s="68" t="s">
        <v>239</v>
      </c>
      <c r="P282" s="37">
        <f>O282/N282</f>
        <v>0.59523809523809534</v>
      </c>
      <c r="Q282" s="62"/>
      <c r="R282" s="38"/>
      <c r="S282" s="27"/>
      <c r="T282" s="28"/>
    </row>
    <row r="283" spans="1:20" ht="36.75" customHeight="1" x14ac:dyDescent="0.3">
      <c r="A283" s="56"/>
      <c r="B283" s="53"/>
      <c r="C283" s="53"/>
      <c r="D283" s="65"/>
      <c r="E283" s="65"/>
      <c r="F283" s="24" t="s">
        <v>33</v>
      </c>
      <c r="G283" s="16">
        <v>56369260.129999995</v>
      </c>
      <c r="H283" s="19">
        <v>0</v>
      </c>
      <c r="I283" s="19">
        <v>0</v>
      </c>
      <c r="J283" s="38"/>
      <c r="K283" s="65"/>
      <c r="L283" s="69"/>
      <c r="M283" s="69"/>
      <c r="N283" s="69"/>
      <c r="O283" s="69"/>
      <c r="P283" s="38"/>
      <c r="Q283" s="62"/>
      <c r="R283" s="38"/>
      <c r="S283" s="27"/>
      <c r="T283" s="28"/>
    </row>
    <row r="284" spans="1:20" ht="30" customHeight="1" x14ac:dyDescent="0.3">
      <c r="A284" s="56"/>
      <c r="B284" s="53"/>
      <c r="C284" s="53"/>
      <c r="D284" s="65"/>
      <c r="E284" s="65"/>
      <c r="F284" s="24" t="s">
        <v>29</v>
      </c>
      <c r="G284" s="16">
        <v>6198078.3200000003</v>
      </c>
      <c r="H284" s="19">
        <v>5070693.1100000003</v>
      </c>
      <c r="I284" s="19">
        <v>5070693.1100000003</v>
      </c>
      <c r="J284" s="38"/>
      <c r="K284" s="65"/>
      <c r="L284" s="69"/>
      <c r="M284" s="69"/>
      <c r="N284" s="69"/>
      <c r="O284" s="69"/>
      <c r="P284" s="38"/>
      <c r="Q284" s="62"/>
      <c r="R284" s="38"/>
      <c r="S284" s="27"/>
      <c r="T284" s="28"/>
    </row>
    <row r="285" spans="1:20" ht="30" customHeight="1" x14ac:dyDescent="0.3">
      <c r="A285" s="57"/>
      <c r="B285" s="54"/>
      <c r="C285" s="54"/>
      <c r="D285" s="66"/>
      <c r="E285" s="66"/>
      <c r="F285" s="24" t="s">
        <v>46</v>
      </c>
      <c r="G285" s="16">
        <v>4745560.49</v>
      </c>
      <c r="H285" s="19">
        <v>86511.62</v>
      </c>
      <c r="I285" s="19">
        <v>86511.62</v>
      </c>
      <c r="J285" s="39"/>
      <c r="K285" s="66"/>
      <c r="L285" s="70"/>
      <c r="M285" s="70"/>
      <c r="N285" s="70"/>
      <c r="O285" s="70"/>
      <c r="P285" s="39"/>
      <c r="Q285" s="62"/>
      <c r="R285" s="38"/>
      <c r="S285" s="27"/>
      <c r="T285" s="28"/>
    </row>
    <row r="286" spans="1:20" ht="27.6" customHeight="1" x14ac:dyDescent="0.3">
      <c r="A286" s="55" t="s">
        <v>65</v>
      </c>
      <c r="B286" s="52" t="s">
        <v>161</v>
      </c>
      <c r="C286" s="52" t="s">
        <v>27</v>
      </c>
      <c r="D286" s="64" t="s">
        <v>2</v>
      </c>
      <c r="E286" s="64" t="s">
        <v>2</v>
      </c>
      <c r="F286" s="24" t="s">
        <v>28</v>
      </c>
      <c r="G286" s="16">
        <v>32201500</v>
      </c>
      <c r="H286" s="19">
        <f t="shared" ref="H286:I286" si="98">H287+H288+H289</f>
        <v>11686500</v>
      </c>
      <c r="I286" s="19">
        <f t="shared" si="98"/>
        <v>11686500</v>
      </c>
      <c r="J286" s="37">
        <f>I286/H286</f>
        <v>1</v>
      </c>
      <c r="K286" s="64" t="s">
        <v>162</v>
      </c>
      <c r="L286" s="68" t="s">
        <v>71</v>
      </c>
      <c r="M286" s="68" t="s">
        <v>236</v>
      </c>
      <c r="N286" s="68" t="s">
        <v>81</v>
      </c>
      <c r="O286" s="68" t="s">
        <v>238</v>
      </c>
      <c r="P286" s="37">
        <f>O286/N286</f>
        <v>0.58333333333333337</v>
      </c>
      <c r="Q286" s="62"/>
      <c r="R286" s="38"/>
      <c r="S286" s="27"/>
      <c r="T286" s="28"/>
    </row>
    <row r="287" spans="1:20" ht="40.799999999999997" customHeight="1" x14ac:dyDescent="0.3">
      <c r="A287" s="56"/>
      <c r="B287" s="53"/>
      <c r="C287" s="53"/>
      <c r="D287" s="65"/>
      <c r="E287" s="65"/>
      <c r="F287" s="24" t="s">
        <v>33</v>
      </c>
      <c r="G287" s="16">
        <v>8878625.0800000001</v>
      </c>
      <c r="H287" s="19">
        <v>3759508.81</v>
      </c>
      <c r="I287" s="19">
        <v>3759508.81</v>
      </c>
      <c r="J287" s="38"/>
      <c r="K287" s="65"/>
      <c r="L287" s="69"/>
      <c r="M287" s="69"/>
      <c r="N287" s="69"/>
      <c r="O287" s="69"/>
      <c r="P287" s="38"/>
      <c r="Q287" s="62"/>
      <c r="R287" s="38"/>
      <c r="S287" s="27"/>
      <c r="T287" s="28"/>
    </row>
    <row r="288" spans="1:20" ht="44.25" customHeight="1" x14ac:dyDescent="0.3">
      <c r="A288" s="56"/>
      <c r="B288" s="53"/>
      <c r="C288" s="53"/>
      <c r="D288" s="65"/>
      <c r="E288" s="65"/>
      <c r="F288" s="24" t="s">
        <v>29</v>
      </c>
      <c r="G288" s="16">
        <v>21095829.920000002</v>
      </c>
      <c r="H288" s="19">
        <v>7576396.1900000004</v>
      </c>
      <c r="I288" s="19">
        <v>7576396.1900000004</v>
      </c>
      <c r="J288" s="38"/>
      <c r="K288" s="65"/>
      <c r="L288" s="69"/>
      <c r="M288" s="69"/>
      <c r="N288" s="69"/>
      <c r="O288" s="69"/>
      <c r="P288" s="38"/>
      <c r="Q288" s="62"/>
      <c r="R288" s="38"/>
      <c r="S288" s="27"/>
      <c r="T288" s="28"/>
    </row>
    <row r="289" spans="1:20" ht="37.200000000000003" customHeight="1" x14ac:dyDescent="0.3">
      <c r="A289" s="57"/>
      <c r="B289" s="54"/>
      <c r="C289" s="54"/>
      <c r="D289" s="66"/>
      <c r="E289" s="66"/>
      <c r="F289" s="24" t="s">
        <v>46</v>
      </c>
      <c r="G289" s="30">
        <v>2227045</v>
      </c>
      <c r="H289" s="19">
        <v>350595</v>
      </c>
      <c r="I289" s="19">
        <v>350595</v>
      </c>
      <c r="J289" s="39"/>
      <c r="K289" s="66"/>
      <c r="L289" s="70"/>
      <c r="M289" s="70"/>
      <c r="N289" s="70"/>
      <c r="O289" s="70"/>
      <c r="P289" s="39"/>
      <c r="Q289" s="62"/>
      <c r="R289" s="38"/>
      <c r="S289" s="27"/>
      <c r="T289" s="28"/>
    </row>
    <row r="290" spans="1:20" ht="19.2" customHeight="1" x14ac:dyDescent="0.3">
      <c r="A290" s="55" t="s">
        <v>66</v>
      </c>
      <c r="B290" s="52" t="s">
        <v>164</v>
      </c>
      <c r="C290" s="52" t="s">
        <v>27</v>
      </c>
      <c r="D290" s="64" t="s">
        <v>2</v>
      </c>
      <c r="E290" s="64" t="s">
        <v>2</v>
      </c>
      <c r="F290" s="24" t="s">
        <v>28</v>
      </c>
      <c r="G290" s="17">
        <v>264600</v>
      </c>
      <c r="H290" s="19">
        <f t="shared" ref="H290:I290" si="99">SUM(H291:H293)</f>
        <v>0</v>
      </c>
      <c r="I290" s="19">
        <f t="shared" si="99"/>
        <v>0</v>
      </c>
      <c r="J290" s="37">
        <v>0</v>
      </c>
      <c r="K290" s="64" t="s">
        <v>165</v>
      </c>
      <c r="L290" s="68" t="s">
        <v>71</v>
      </c>
      <c r="M290" s="68" t="s">
        <v>203</v>
      </c>
      <c r="N290" s="68" t="s">
        <v>2</v>
      </c>
      <c r="O290" s="68" t="s">
        <v>2</v>
      </c>
      <c r="P290" s="37" t="s">
        <v>2</v>
      </c>
      <c r="Q290" s="62"/>
      <c r="R290" s="38"/>
      <c r="S290" s="27"/>
      <c r="T290" s="28"/>
    </row>
    <row r="291" spans="1:20" ht="33" customHeight="1" x14ac:dyDescent="0.3">
      <c r="A291" s="56"/>
      <c r="B291" s="53"/>
      <c r="C291" s="53"/>
      <c r="D291" s="65"/>
      <c r="E291" s="65"/>
      <c r="F291" s="24" t="s">
        <v>33</v>
      </c>
      <c r="G291" s="17">
        <v>0</v>
      </c>
      <c r="H291" s="19">
        <v>0</v>
      </c>
      <c r="I291" s="19">
        <v>0</v>
      </c>
      <c r="J291" s="38"/>
      <c r="K291" s="65"/>
      <c r="L291" s="69"/>
      <c r="M291" s="69"/>
      <c r="N291" s="69"/>
      <c r="O291" s="69"/>
      <c r="P291" s="38"/>
      <c r="Q291" s="62"/>
      <c r="R291" s="38"/>
      <c r="S291" s="27"/>
      <c r="T291" s="28"/>
    </row>
    <row r="292" spans="1:20" ht="30" customHeight="1" x14ac:dyDescent="0.3">
      <c r="A292" s="56"/>
      <c r="B292" s="53"/>
      <c r="C292" s="53"/>
      <c r="D292" s="65"/>
      <c r="E292" s="65"/>
      <c r="F292" s="24" t="s">
        <v>29</v>
      </c>
      <c r="G292" s="17">
        <v>178964.36</v>
      </c>
      <c r="H292" s="19">
        <v>0</v>
      </c>
      <c r="I292" s="19">
        <v>0</v>
      </c>
      <c r="J292" s="38"/>
      <c r="K292" s="65"/>
      <c r="L292" s="69"/>
      <c r="M292" s="69"/>
      <c r="N292" s="69"/>
      <c r="O292" s="69"/>
      <c r="P292" s="38"/>
      <c r="Q292" s="62"/>
      <c r="R292" s="38"/>
      <c r="S292" s="27"/>
      <c r="T292" s="28"/>
    </row>
    <row r="293" spans="1:20" ht="30" customHeight="1" x14ac:dyDescent="0.3">
      <c r="A293" s="57"/>
      <c r="B293" s="54"/>
      <c r="C293" s="54"/>
      <c r="D293" s="66"/>
      <c r="E293" s="66"/>
      <c r="F293" s="24" t="s">
        <v>46</v>
      </c>
      <c r="G293" s="31">
        <v>85635.64</v>
      </c>
      <c r="H293" s="19">
        <v>0</v>
      </c>
      <c r="I293" s="19">
        <v>0</v>
      </c>
      <c r="J293" s="39"/>
      <c r="K293" s="66"/>
      <c r="L293" s="70"/>
      <c r="M293" s="70"/>
      <c r="N293" s="70"/>
      <c r="O293" s="70"/>
      <c r="P293" s="39"/>
      <c r="Q293" s="62"/>
      <c r="R293" s="38"/>
      <c r="S293" s="27"/>
      <c r="T293" s="28"/>
    </row>
    <row r="294" spans="1:20" ht="18" customHeight="1" x14ac:dyDescent="0.3">
      <c r="A294" s="55" t="s">
        <v>201</v>
      </c>
      <c r="B294" s="52" t="s">
        <v>202</v>
      </c>
      <c r="C294" s="52" t="s">
        <v>27</v>
      </c>
      <c r="D294" s="64" t="s">
        <v>2</v>
      </c>
      <c r="E294" s="64" t="s">
        <v>2</v>
      </c>
      <c r="F294" s="25" t="s">
        <v>28</v>
      </c>
      <c r="G294" s="31">
        <v>9623848</v>
      </c>
      <c r="H294" s="17">
        <f>H295+H296+H297</f>
        <v>1500553.24</v>
      </c>
      <c r="I294" s="17">
        <f>I295+I296+I297</f>
        <v>1484922.4700000002</v>
      </c>
      <c r="J294" s="37">
        <f>I294/H294</f>
        <v>0.98958332861285225</v>
      </c>
      <c r="K294" s="64" t="s">
        <v>204</v>
      </c>
      <c r="L294" s="68" t="s">
        <v>143</v>
      </c>
      <c r="M294" s="68" t="s">
        <v>205</v>
      </c>
      <c r="N294" s="68" t="s">
        <v>235</v>
      </c>
      <c r="O294" s="68" t="s">
        <v>235</v>
      </c>
      <c r="P294" s="37">
        <f>O294/N294</f>
        <v>1</v>
      </c>
      <c r="Q294" s="62"/>
      <c r="R294" s="38"/>
      <c r="S294" s="27"/>
      <c r="T294" s="28"/>
    </row>
    <row r="295" spans="1:20" ht="39.75" customHeight="1" x14ac:dyDescent="0.3">
      <c r="A295" s="56"/>
      <c r="B295" s="53"/>
      <c r="C295" s="53"/>
      <c r="D295" s="65"/>
      <c r="E295" s="65"/>
      <c r="F295" s="25" t="s">
        <v>33</v>
      </c>
      <c r="G295" s="31">
        <v>0</v>
      </c>
      <c r="H295" s="17">
        <v>0</v>
      </c>
      <c r="I295" s="17">
        <v>0</v>
      </c>
      <c r="J295" s="38"/>
      <c r="K295" s="65"/>
      <c r="L295" s="69"/>
      <c r="M295" s="69"/>
      <c r="N295" s="69"/>
      <c r="O295" s="69"/>
      <c r="P295" s="38"/>
      <c r="Q295" s="62"/>
      <c r="R295" s="38"/>
      <c r="S295" s="27"/>
      <c r="T295" s="28"/>
    </row>
    <row r="296" spans="1:20" ht="30" customHeight="1" x14ac:dyDescent="0.3">
      <c r="A296" s="56"/>
      <c r="B296" s="53"/>
      <c r="C296" s="53"/>
      <c r="D296" s="65"/>
      <c r="E296" s="65"/>
      <c r="F296" s="25" t="s">
        <v>29</v>
      </c>
      <c r="G296" s="31">
        <v>10539619.65</v>
      </c>
      <c r="H296" s="17">
        <v>1425525.57</v>
      </c>
      <c r="I296" s="17">
        <v>1410676.34</v>
      </c>
      <c r="J296" s="38"/>
      <c r="K296" s="65"/>
      <c r="L296" s="69"/>
      <c r="M296" s="69"/>
      <c r="N296" s="69"/>
      <c r="O296" s="69"/>
      <c r="P296" s="38"/>
      <c r="Q296" s="62"/>
      <c r="R296" s="38"/>
      <c r="S296" s="27"/>
      <c r="T296" s="28"/>
    </row>
    <row r="297" spans="1:20" ht="49.2" customHeight="1" x14ac:dyDescent="0.3">
      <c r="A297" s="57"/>
      <c r="B297" s="54"/>
      <c r="C297" s="54"/>
      <c r="D297" s="66"/>
      <c r="E297" s="66"/>
      <c r="F297" s="25" t="s">
        <v>46</v>
      </c>
      <c r="G297" s="31">
        <v>454781.58999999997</v>
      </c>
      <c r="H297" s="17">
        <v>75027.67</v>
      </c>
      <c r="I297" s="17">
        <v>74246.13</v>
      </c>
      <c r="J297" s="39"/>
      <c r="K297" s="66"/>
      <c r="L297" s="70"/>
      <c r="M297" s="70"/>
      <c r="N297" s="70"/>
      <c r="O297" s="70"/>
      <c r="P297" s="39"/>
      <c r="Q297" s="63"/>
      <c r="R297" s="38"/>
      <c r="S297" s="27"/>
      <c r="T297" s="28"/>
    </row>
    <row r="298" spans="1:20" ht="20.25" customHeight="1" x14ac:dyDescent="0.3">
      <c r="A298" s="55" t="s">
        <v>110</v>
      </c>
      <c r="B298" s="102" t="s">
        <v>166</v>
      </c>
      <c r="C298" s="103"/>
      <c r="D298" s="103"/>
      <c r="E298" s="104"/>
      <c r="F298" s="52" t="s">
        <v>2</v>
      </c>
      <c r="G298" s="37" t="s">
        <v>2</v>
      </c>
      <c r="H298" s="37" t="s">
        <v>2</v>
      </c>
      <c r="I298" s="37" t="s">
        <v>2</v>
      </c>
      <c r="J298" s="37" t="s">
        <v>2</v>
      </c>
      <c r="K298" s="68" t="s">
        <v>2</v>
      </c>
      <c r="L298" s="68" t="s">
        <v>2</v>
      </c>
      <c r="M298" s="68" t="s">
        <v>2</v>
      </c>
      <c r="N298" s="68" t="s">
        <v>2</v>
      </c>
      <c r="O298" s="68" t="s">
        <v>2</v>
      </c>
      <c r="P298" s="37" t="s">
        <v>2</v>
      </c>
      <c r="Q298" s="37" t="s">
        <v>2</v>
      </c>
      <c r="R298" s="38"/>
      <c r="S298" s="27"/>
      <c r="T298" s="28"/>
    </row>
    <row r="299" spans="1:20" ht="6.75" customHeight="1" x14ac:dyDescent="0.3">
      <c r="A299" s="56"/>
      <c r="B299" s="105"/>
      <c r="C299" s="106"/>
      <c r="D299" s="106"/>
      <c r="E299" s="107"/>
      <c r="F299" s="53"/>
      <c r="G299" s="38"/>
      <c r="H299" s="38"/>
      <c r="I299" s="38"/>
      <c r="J299" s="38"/>
      <c r="K299" s="69"/>
      <c r="L299" s="69"/>
      <c r="M299" s="69"/>
      <c r="N299" s="69"/>
      <c r="O299" s="69"/>
      <c r="P299" s="38"/>
      <c r="Q299" s="38"/>
      <c r="R299" s="38"/>
      <c r="S299" s="27"/>
      <c r="T299" s="28"/>
    </row>
    <row r="300" spans="1:20" ht="12" customHeight="1" x14ac:dyDescent="0.3">
      <c r="A300" s="56"/>
      <c r="B300" s="105"/>
      <c r="C300" s="106"/>
      <c r="D300" s="106"/>
      <c r="E300" s="107"/>
      <c r="F300" s="53"/>
      <c r="G300" s="38"/>
      <c r="H300" s="38"/>
      <c r="I300" s="38"/>
      <c r="J300" s="38"/>
      <c r="K300" s="69"/>
      <c r="L300" s="69"/>
      <c r="M300" s="69"/>
      <c r="N300" s="69"/>
      <c r="O300" s="69"/>
      <c r="P300" s="38"/>
      <c r="Q300" s="38"/>
      <c r="R300" s="38"/>
      <c r="S300" s="27"/>
      <c r="T300" s="28"/>
    </row>
    <row r="301" spans="1:20" ht="15" customHeight="1" x14ac:dyDescent="0.3">
      <c r="A301" s="57"/>
      <c r="B301" s="108"/>
      <c r="C301" s="109"/>
      <c r="D301" s="109"/>
      <c r="E301" s="110"/>
      <c r="F301" s="54"/>
      <c r="G301" s="39"/>
      <c r="H301" s="39"/>
      <c r="I301" s="39"/>
      <c r="J301" s="39"/>
      <c r="K301" s="70"/>
      <c r="L301" s="70"/>
      <c r="M301" s="70"/>
      <c r="N301" s="70"/>
      <c r="O301" s="70"/>
      <c r="P301" s="39"/>
      <c r="Q301" s="39"/>
      <c r="R301" s="38"/>
      <c r="S301" s="27"/>
      <c r="T301" s="28"/>
    </row>
    <row r="302" spans="1:20" ht="21" customHeight="1" x14ac:dyDescent="0.3">
      <c r="A302" s="55" t="s">
        <v>67</v>
      </c>
      <c r="B302" s="52" t="s">
        <v>167</v>
      </c>
      <c r="C302" s="52" t="s">
        <v>27</v>
      </c>
      <c r="D302" s="64" t="s">
        <v>2</v>
      </c>
      <c r="E302" s="64" t="s">
        <v>2</v>
      </c>
      <c r="F302" s="24" t="s">
        <v>28</v>
      </c>
      <c r="G302" s="19">
        <v>3852057.6</v>
      </c>
      <c r="H302" s="19">
        <f t="shared" ref="H302:I302" si="100">H303+H304+H305</f>
        <v>247065</v>
      </c>
      <c r="I302" s="19">
        <f t="shared" si="100"/>
        <v>247065</v>
      </c>
      <c r="J302" s="37">
        <f>I302/H302</f>
        <v>1</v>
      </c>
      <c r="K302" s="68" t="s">
        <v>2</v>
      </c>
      <c r="L302" s="68" t="s">
        <v>2</v>
      </c>
      <c r="M302" s="68" t="s">
        <v>2</v>
      </c>
      <c r="N302" s="68" t="s">
        <v>2</v>
      </c>
      <c r="O302" s="68" t="s">
        <v>2</v>
      </c>
      <c r="P302" s="37" t="s">
        <v>2</v>
      </c>
      <c r="Q302" s="37">
        <v>0</v>
      </c>
      <c r="R302" s="38"/>
      <c r="S302" s="27"/>
      <c r="T302" s="28"/>
    </row>
    <row r="303" spans="1:20" ht="30" customHeight="1" x14ac:dyDescent="0.3">
      <c r="A303" s="56"/>
      <c r="B303" s="53"/>
      <c r="C303" s="53"/>
      <c r="D303" s="65"/>
      <c r="E303" s="65"/>
      <c r="F303" s="24" t="s">
        <v>33</v>
      </c>
      <c r="G303" s="19">
        <v>0</v>
      </c>
      <c r="H303" s="19">
        <f t="shared" ref="H303:I304" si="101">H307+H315</f>
        <v>0</v>
      </c>
      <c r="I303" s="19">
        <f t="shared" si="101"/>
        <v>0</v>
      </c>
      <c r="J303" s="38"/>
      <c r="K303" s="69"/>
      <c r="L303" s="69"/>
      <c r="M303" s="69"/>
      <c r="N303" s="69"/>
      <c r="O303" s="69"/>
      <c r="P303" s="38"/>
      <c r="Q303" s="38"/>
      <c r="R303" s="38"/>
      <c r="S303" s="27"/>
      <c r="T303" s="28"/>
    </row>
    <row r="304" spans="1:20" ht="30" customHeight="1" x14ac:dyDescent="0.3">
      <c r="A304" s="56"/>
      <c r="B304" s="53"/>
      <c r="C304" s="53"/>
      <c r="D304" s="65"/>
      <c r="E304" s="65"/>
      <c r="F304" s="24" t="s">
        <v>29</v>
      </c>
      <c r="G304" s="19">
        <v>0</v>
      </c>
      <c r="H304" s="19">
        <f t="shared" si="101"/>
        <v>0</v>
      </c>
      <c r="I304" s="19">
        <f t="shared" si="101"/>
        <v>0</v>
      </c>
      <c r="J304" s="38"/>
      <c r="K304" s="69"/>
      <c r="L304" s="69"/>
      <c r="M304" s="69"/>
      <c r="N304" s="69"/>
      <c r="O304" s="69"/>
      <c r="P304" s="38"/>
      <c r="Q304" s="38"/>
      <c r="R304" s="38"/>
      <c r="S304" s="27"/>
      <c r="T304" s="28"/>
    </row>
    <row r="305" spans="1:20" ht="30" customHeight="1" x14ac:dyDescent="0.3">
      <c r="A305" s="57"/>
      <c r="B305" s="54"/>
      <c r="C305" s="54"/>
      <c r="D305" s="66"/>
      <c r="E305" s="66"/>
      <c r="F305" s="24" t="s">
        <v>46</v>
      </c>
      <c r="G305" s="19">
        <v>3852057.6</v>
      </c>
      <c r="H305" s="19">
        <f>H309+H317+H313</f>
        <v>247065</v>
      </c>
      <c r="I305" s="19">
        <f>I309+I317+I313</f>
        <v>247065</v>
      </c>
      <c r="J305" s="39"/>
      <c r="K305" s="70"/>
      <c r="L305" s="70"/>
      <c r="M305" s="70"/>
      <c r="N305" s="70"/>
      <c r="O305" s="70"/>
      <c r="P305" s="39"/>
      <c r="Q305" s="38"/>
      <c r="R305" s="38"/>
      <c r="S305" s="27"/>
      <c r="T305" s="28"/>
    </row>
    <row r="306" spans="1:20" ht="14.4" customHeight="1" x14ac:dyDescent="0.3">
      <c r="A306" s="55" t="s">
        <v>68</v>
      </c>
      <c r="B306" s="52" t="s">
        <v>168</v>
      </c>
      <c r="C306" s="52" t="s">
        <v>27</v>
      </c>
      <c r="D306" s="64" t="s">
        <v>2</v>
      </c>
      <c r="E306" s="64" t="s">
        <v>2</v>
      </c>
      <c r="F306" s="24" t="s">
        <v>28</v>
      </c>
      <c r="G306" s="19">
        <v>3604992.6</v>
      </c>
      <c r="H306" s="19">
        <f t="shared" ref="H306:I306" si="102">H307+H308+H309</f>
        <v>0</v>
      </c>
      <c r="I306" s="19">
        <f t="shared" si="102"/>
        <v>0</v>
      </c>
      <c r="J306" s="37">
        <v>0</v>
      </c>
      <c r="K306" s="37" t="s">
        <v>169</v>
      </c>
      <c r="L306" s="37" t="s">
        <v>73</v>
      </c>
      <c r="M306" s="68">
        <v>7.1</v>
      </c>
      <c r="N306" s="79" t="s">
        <v>237</v>
      </c>
      <c r="O306" s="79" t="s">
        <v>211</v>
      </c>
      <c r="P306" s="37">
        <f>O306/N306</f>
        <v>0</v>
      </c>
      <c r="Q306" s="38"/>
      <c r="R306" s="38"/>
      <c r="S306" s="27"/>
      <c r="T306" s="28"/>
    </row>
    <row r="307" spans="1:20" ht="30" customHeight="1" x14ac:dyDescent="0.3">
      <c r="A307" s="56"/>
      <c r="B307" s="53"/>
      <c r="C307" s="53"/>
      <c r="D307" s="65"/>
      <c r="E307" s="65"/>
      <c r="F307" s="24" t="s">
        <v>33</v>
      </c>
      <c r="G307" s="19">
        <v>0</v>
      </c>
      <c r="H307" s="19">
        <v>0</v>
      </c>
      <c r="I307" s="19">
        <v>0</v>
      </c>
      <c r="J307" s="38"/>
      <c r="K307" s="38"/>
      <c r="L307" s="38"/>
      <c r="M307" s="69"/>
      <c r="N307" s="80"/>
      <c r="O307" s="80"/>
      <c r="P307" s="38"/>
      <c r="Q307" s="38"/>
      <c r="R307" s="38"/>
      <c r="S307" s="27"/>
      <c r="T307" s="28"/>
    </row>
    <row r="308" spans="1:20" ht="30" customHeight="1" x14ac:dyDescent="0.3">
      <c r="A308" s="56"/>
      <c r="B308" s="53"/>
      <c r="C308" s="53"/>
      <c r="D308" s="65"/>
      <c r="E308" s="65"/>
      <c r="F308" s="24" t="s">
        <v>29</v>
      </c>
      <c r="G308" s="19">
        <v>0</v>
      </c>
      <c r="H308" s="19">
        <v>0</v>
      </c>
      <c r="I308" s="19">
        <v>0</v>
      </c>
      <c r="J308" s="38"/>
      <c r="K308" s="38"/>
      <c r="L308" s="38"/>
      <c r="M308" s="69"/>
      <c r="N308" s="80"/>
      <c r="O308" s="80"/>
      <c r="P308" s="38"/>
      <c r="Q308" s="38"/>
      <c r="R308" s="38"/>
      <c r="S308" s="27"/>
      <c r="T308" s="28"/>
    </row>
    <row r="309" spans="1:20" ht="30" customHeight="1" x14ac:dyDescent="0.3">
      <c r="A309" s="57"/>
      <c r="B309" s="54"/>
      <c r="C309" s="54"/>
      <c r="D309" s="66"/>
      <c r="E309" s="66"/>
      <c r="F309" s="24" t="s">
        <v>46</v>
      </c>
      <c r="G309" s="19">
        <v>3604992.6</v>
      </c>
      <c r="H309" s="19">
        <v>0</v>
      </c>
      <c r="I309" s="19">
        <v>0</v>
      </c>
      <c r="J309" s="39"/>
      <c r="K309" s="39"/>
      <c r="L309" s="39"/>
      <c r="M309" s="70"/>
      <c r="N309" s="81"/>
      <c r="O309" s="81"/>
      <c r="P309" s="39"/>
      <c r="Q309" s="38"/>
      <c r="R309" s="38"/>
      <c r="S309" s="27"/>
      <c r="T309" s="28"/>
    </row>
    <row r="310" spans="1:20" ht="18.75" customHeight="1" x14ac:dyDescent="0.3">
      <c r="A310" s="55" t="s">
        <v>69</v>
      </c>
      <c r="B310" s="52" t="s">
        <v>170</v>
      </c>
      <c r="C310" s="52" t="s">
        <v>27</v>
      </c>
      <c r="D310" s="64" t="s">
        <v>2</v>
      </c>
      <c r="E310" s="64" t="s">
        <v>2</v>
      </c>
      <c r="F310" s="24" t="s">
        <v>28</v>
      </c>
      <c r="G310" s="19">
        <v>0</v>
      </c>
      <c r="H310" s="19">
        <f t="shared" ref="H310:I310" si="103">H311+H312+H313</f>
        <v>0</v>
      </c>
      <c r="I310" s="19">
        <f t="shared" si="103"/>
        <v>0</v>
      </c>
      <c r="J310" s="37">
        <v>0</v>
      </c>
      <c r="K310" s="37" t="s">
        <v>2</v>
      </c>
      <c r="L310" s="37" t="s">
        <v>2</v>
      </c>
      <c r="M310" s="37" t="s">
        <v>2</v>
      </c>
      <c r="N310" s="37" t="s">
        <v>2</v>
      </c>
      <c r="O310" s="37" t="s">
        <v>2</v>
      </c>
      <c r="P310" s="37" t="s">
        <v>2</v>
      </c>
      <c r="Q310" s="38"/>
      <c r="R310" s="38"/>
      <c r="S310" s="27"/>
      <c r="T310" s="28"/>
    </row>
    <row r="311" spans="1:20" ht="30" customHeight="1" x14ac:dyDescent="0.3">
      <c r="A311" s="56"/>
      <c r="B311" s="53"/>
      <c r="C311" s="53"/>
      <c r="D311" s="65"/>
      <c r="E311" s="65"/>
      <c r="F311" s="24" t="s">
        <v>33</v>
      </c>
      <c r="G311" s="19">
        <v>0</v>
      </c>
      <c r="H311" s="19">
        <v>0</v>
      </c>
      <c r="I311" s="19">
        <v>0</v>
      </c>
      <c r="J311" s="38"/>
      <c r="K311" s="38"/>
      <c r="L311" s="38"/>
      <c r="M311" s="38"/>
      <c r="N311" s="38"/>
      <c r="O311" s="38"/>
      <c r="P311" s="38"/>
      <c r="Q311" s="38"/>
      <c r="R311" s="38"/>
      <c r="S311" s="27"/>
      <c r="T311" s="28"/>
    </row>
    <row r="312" spans="1:20" ht="30" customHeight="1" x14ac:dyDescent="0.3">
      <c r="A312" s="56"/>
      <c r="B312" s="53"/>
      <c r="C312" s="53"/>
      <c r="D312" s="65"/>
      <c r="E312" s="65"/>
      <c r="F312" s="24" t="s">
        <v>29</v>
      </c>
      <c r="G312" s="19">
        <v>0</v>
      </c>
      <c r="H312" s="19">
        <v>0</v>
      </c>
      <c r="I312" s="19">
        <v>0</v>
      </c>
      <c r="J312" s="38"/>
      <c r="K312" s="38"/>
      <c r="L312" s="38"/>
      <c r="M312" s="38"/>
      <c r="N312" s="38"/>
      <c r="O312" s="38"/>
      <c r="P312" s="38"/>
      <c r="Q312" s="38"/>
      <c r="R312" s="38"/>
      <c r="S312" s="27"/>
      <c r="T312" s="28"/>
    </row>
    <row r="313" spans="1:20" ht="30" customHeight="1" x14ac:dyDescent="0.3">
      <c r="A313" s="57"/>
      <c r="B313" s="54"/>
      <c r="C313" s="54"/>
      <c r="D313" s="66"/>
      <c r="E313" s="66"/>
      <c r="F313" s="24" t="s">
        <v>46</v>
      </c>
      <c r="G313" s="19">
        <v>0</v>
      </c>
      <c r="H313" s="19">
        <v>0</v>
      </c>
      <c r="I313" s="19">
        <v>0</v>
      </c>
      <c r="J313" s="39"/>
      <c r="K313" s="39"/>
      <c r="L313" s="39"/>
      <c r="M313" s="39"/>
      <c r="N313" s="39"/>
      <c r="O313" s="39"/>
      <c r="P313" s="39"/>
      <c r="Q313" s="38"/>
      <c r="R313" s="38"/>
      <c r="S313" s="27"/>
      <c r="T313" s="28"/>
    </row>
    <row r="314" spans="1:20" ht="30" customHeight="1" x14ac:dyDescent="0.3">
      <c r="A314" s="55" t="s">
        <v>206</v>
      </c>
      <c r="B314" s="52" t="s">
        <v>207</v>
      </c>
      <c r="C314" s="52" t="s">
        <v>27</v>
      </c>
      <c r="D314" s="64" t="s">
        <v>2</v>
      </c>
      <c r="E314" s="64" t="s">
        <v>2</v>
      </c>
      <c r="F314" s="25" t="s">
        <v>28</v>
      </c>
      <c r="G314" s="17">
        <v>247065</v>
      </c>
      <c r="H314" s="17">
        <f t="shared" ref="H314:I314" si="104">H315+H316+H317</f>
        <v>247065</v>
      </c>
      <c r="I314" s="17">
        <f t="shared" si="104"/>
        <v>247065</v>
      </c>
      <c r="J314" s="61">
        <f>I314/H314</f>
        <v>1</v>
      </c>
      <c r="K314" s="61" t="s">
        <v>208</v>
      </c>
      <c r="L314" s="37" t="s">
        <v>73</v>
      </c>
      <c r="M314" s="37">
        <v>4.0669700000000004</v>
      </c>
      <c r="N314" s="82" t="s">
        <v>2</v>
      </c>
      <c r="O314" s="82" t="s">
        <v>2</v>
      </c>
      <c r="P314" s="82" t="s">
        <v>2</v>
      </c>
      <c r="Q314" s="38"/>
      <c r="R314" s="38"/>
      <c r="S314" s="27"/>
      <c r="T314" s="28"/>
    </row>
    <row r="315" spans="1:20" ht="30" customHeight="1" x14ac:dyDescent="0.3">
      <c r="A315" s="56"/>
      <c r="B315" s="53"/>
      <c r="C315" s="53"/>
      <c r="D315" s="65"/>
      <c r="E315" s="65"/>
      <c r="F315" s="25" t="s">
        <v>33</v>
      </c>
      <c r="G315" s="17">
        <v>0</v>
      </c>
      <c r="H315" s="17">
        <v>0</v>
      </c>
      <c r="I315" s="17">
        <v>0</v>
      </c>
      <c r="J315" s="62"/>
      <c r="K315" s="62"/>
      <c r="L315" s="38"/>
      <c r="M315" s="38"/>
      <c r="N315" s="83"/>
      <c r="O315" s="83"/>
      <c r="P315" s="83"/>
      <c r="Q315" s="38"/>
      <c r="R315" s="38"/>
      <c r="S315" s="27"/>
      <c r="T315" s="28"/>
    </row>
    <row r="316" spans="1:20" ht="30" customHeight="1" x14ac:dyDescent="0.3">
      <c r="A316" s="56"/>
      <c r="B316" s="53"/>
      <c r="C316" s="53"/>
      <c r="D316" s="65"/>
      <c r="E316" s="65"/>
      <c r="F316" s="25" t="s">
        <v>29</v>
      </c>
      <c r="G316" s="17">
        <v>0</v>
      </c>
      <c r="H316" s="17">
        <v>0</v>
      </c>
      <c r="I316" s="17">
        <v>0</v>
      </c>
      <c r="J316" s="62"/>
      <c r="K316" s="62"/>
      <c r="L316" s="38"/>
      <c r="M316" s="38"/>
      <c r="N316" s="83"/>
      <c r="O316" s="83"/>
      <c r="P316" s="83"/>
      <c r="Q316" s="38"/>
      <c r="R316" s="38"/>
      <c r="S316" s="27"/>
      <c r="T316" s="28"/>
    </row>
    <row r="317" spans="1:20" ht="30" customHeight="1" x14ac:dyDescent="0.3">
      <c r="A317" s="57"/>
      <c r="B317" s="54"/>
      <c r="C317" s="54"/>
      <c r="D317" s="66"/>
      <c r="E317" s="66"/>
      <c r="F317" s="25" t="s">
        <v>46</v>
      </c>
      <c r="G317" s="17">
        <v>247065</v>
      </c>
      <c r="H317" s="17">
        <v>247065</v>
      </c>
      <c r="I317" s="17">
        <v>247065</v>
      </c>
      <c r="J317" s="63"/>
      <c r="K317" s="63"/>
      <c r="L317" s="39"/>
      <c r="M317" s="39"/>
      <c r="N317" s="84"/>
      <c r="O317" s="84"/>
      <c r="P317" s="84"/>
      <c r="Q317" s="39"/>
      <c r="R317" s="38"/>
      <c r="S317" s="27"/>
      <c r="T317" s="28"/>
    </row>
    <row r="318" spans="1:20" ht="18.75" customHeight="1" x14ac:dyDescent="0.3">
      <c r="A318" s="55" t="s">
        <v>70</v>
      </c>
      <c r="B318" s="102" t="s">
        <v>171</v>
      </c>
      <c r="C318" s="103"/>
      <c r="D318" s="103"/>
      <c r="E318" s="104"/>
      <c r="F318" s="52" t="s">
        <v>2</v>
      </c>
      <c r="G318" s="37" t="s">
        <v>2</v>
      </c>
      <c r="H318" s="37" t="s">
        <v>2</v>
      </c>
      <c r="I318" s="37" t="s">
        <v>2</v>
      </c>
      <c r="J318" s="37" t="s">
        <v>2</v>
      </c>
      <c r="K318" s="37" t="s">
        <v>2</v>
      </c>
      <c r="L318" s="37" t="s">
        <v>2</v>
      </c>
      <c r="M318" s="37" t="s">
        <v>2</v>
      </c>
      <c r="N318" s="37" t="s">
        <v>2</v>
      </c>
      <c r="O318" s="37" t="s">
        <v>2</v>
      </c>
      <c r="P318" s="37" t="s">
        <v>2</v>
      </c>
      <c r="Q318" s="37" t="s">
        <v>2</v>
      </c>
      <c r="R318" s="38"/>
      <c r="S318" s="27"/>
      <c r="T318" s="28"/>
    </row>
    <row r="319" spans="1:20" ht="8.25" customHeight="1" x14ac:dyDescent="0.3">
      <c r="A319" s="56"/>
      <c r="B319" s="105"/>
      <c r="C319" s="106"/>
      <c r="D319" s="106"/>
      <c r="E319" s="107"/>
      <c r="F319" s="53"/>
      <c r="G319" s="38"/>
      <c r="H319" s="38"/>
      <c r="I319" s="38"/>
      <c r="J319" s="38"/>
      <c r="K319" s="38"/>
      <c r="L319" s="38"/>
      <c r="M319" s="38"/>
      <c r="N319" s="38"/>
      <c r="O319" s="38"/>
      <c r="P319" s="38"/>
      <c r="Q319" s="38"/>
      <c r="R319" s="38"/>
      <c r="S319" s="27"/>
      <c r="T319" s="28"/>
    </row>
    <row r="320" spans="1:20" ht="7.5" customHeight="1" x14ac:dyDescent="0.3">
      <c r="A320" s="56"/>
      <c r="B320" s="105"/>
      <c r="C320" s="106"/>
      <c r="D320" s="106"/>
      <c r="E320" s="107"/>
      <c r="F320" s="53"/>
      <c r="G320" s="38"/>
      <c r="H320" s="38"/>
      <c r="I320" s="38"/>
      <c r="J320" s="38"/>
      <c r="K320" s="38"/>
      <c r="L320" s="38"/>
      <c r="M320" s="38"/>
      <c r="N320" s="38"/>
      <c r="O320" s="38"/>
      <c r="P320" s="38"/>
      <c r="Q320" s="38"/>
      <c r="R320" s="38"/>
      <c r="S320" s="27"/>
      <c r="T320" s="28"/>
    </row>
    <row r="321" spans="1:20" ht="9" customHeight="1" x14ac:dyDescent="0.3">
      <c r="A321" s="57"/>
      <c r="B321" s="108"/>
      <c r="C321" s="109"/>
      <c r="D321" s="109"/>
      <c r="E321" s="110"/>
      <c r="F321" s="54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38"/>
      <c r="S321" s="27"/>
      <c r="T321" s="28"/>
    </row>
    <row r="322" spans="1:20" ht="18" customHeight="1" x14ac:dyDescent="0.3">
      <c r="A322" s="55" t="s">
        <v>172</v>
      </c>
      <c r="B322" s="52" t="s">
        <v>173</v>
      </c>
      <c r="C322" s="52" t="s">
        <v>27</v>
      </c>
      <c r="D322" s="64" t="s">
        <v>2</v>
      </c>
      <c r="E322" s="64" t="s">
        <v>2</v>
      </c>
      <c r="F322" s="24" t="s">
        <v>28</v>
      </c>
      <c r="G322" s="19">
        <v>0</v>
      </c>
      <c r="H322" s="19">
        <v>0</v>
      </c>
      <c r="I322" s="19">
        <v>0</v>
      </c>
      <c r="J322" s="37">
        <v>0</v>
      </c>
      <c r="K322" s="37" t="s">
        <v>2</v>
      </c>
      <c r="L322" s="37" t="s">
        <v>2</v>
      </c>
      <c r="M322" s="37" t="s">
        <v>2</v>
      </c>
      <c r="N322" s="37" t="s">
        <v>2</v>
      </c>
      <c r="O322" s="37" t="s">
        <v>2</v>
      </c>
      <c r="P322" s="37" t="s">
        <v>2</v>
      </c>
      <c r="Q322" s="37" t="s">
        <v>2</v>
      </c>
      <c r="R322" s="38"/>
      <c r="S322" s="27"/>
      <c r="T322" s="28"/>
    </row>
    <row r="323" spans="1:20" ht="30" customHeight="1" x14ac:dyDescent="0.3">
      <c r="A323" s="56"/>
      <c r="B323" s="53"/>
      <c r="C323" s="53"/>
      <c r="D323" s="65"/>
      <c r="E323" s="65"/>
      <c r="F323" s="24" t="s">
        <v>33</v>
      </c>
      <c r="G323" s="19">
        <v>0</v>
      </c>
      <c r="H323" s="19">
        <v>0</v>
      </c>
      <c r="I323" s="19">
        <v>0</v>
      </c>
      <c r="J323" s="38"/>
      <c r="K323" s="38"/>
      <c r="L323" s="38"/>
      <c r="M323" s="38"/>
      <c r="N323" s="38"/>
      <c r="O323" s="38"/>
      <c r="P323" s="38"/>
      <c r="Q323" s="38"/>
      <c r="R323" s="38"/>
      <c r="S323" s="27"/>
      <c r="T323" s="28"/>
    </row>
    <row r="324" spans="1:20" ht="30" customHeight="1" x14ac:dyDescent="0.3">
      <c r="A324" s="56"/>
      <c r="B324" s="53"/>
      <c r="C324" s="53"/>
      <c r="D324" s="65"/>
      <c r="E324" s="65"/>
      <c r="F324" s="24" t="s">
        <v>29</v>
      </c>
      <c r="G324" s="19">
        <v>0</v>
      </c>
      <c r="H324" s="19">
        <v>0</v>
      </c>
      <c r="I324" s="19">
        <v>0</v>
      </c>
      <c r="J324" s="38"/>
      <c r="K324" s="38"/>
      <c r="L324" s="38"/>
      <c r="M324" s="38"/>
      <c r="N324" s="38"/>
      <c r="O324" s="38"/>
      <c r="P324" s="38"/>
      <c r="Q324" s="38"/>
      <c r="R324" s="38"/>
      <c r="S324" s="27"/>
      <c r="T324" s="28"/>
    </row>
    <row r="325" spans="1:20" ht="30" customHeight="1" x14ac:dyDescent="0.3">
      <c r="A325" s="57"/>
      <c r="B325" s="54"/>
      <c r="C325" s="54"/>
      <c r="D325" s="66"/>
      <c r="E325" s="66"/>
      <c r="F325" s="24" t="s">
        <v>46</v>
      </c>
      <c r="G325" s="19">
        <v>0</v>
      </c>
      <c r="H325" s="19">
        <v>0</v>
      </c>
      <c r="I325" s="19">
        <v>0</v>
      </c>
      <c r="J325" s="39"/>
      <c r="K325" s="39"/>
      <c r="L325" s="39"/>
      <c r="M325" s="39"/>
      <c r="N325" s="39"/>
      <c r="O325" s="39"/>
      <c r="P325" s="39"/>
      <c r="Q325" s="39"/>
      <c r="R325" s="38"/>
      <c r="S325" s="27"/>
      <c r="T325" s="28"/>
    </row>
    <row r="326" spans="1:20" ht="26.25" customHeight="1" x14ac:dyDescent="0.3">
      <c r="A326" s="58" t="s">
        <v>149</v>
      </c>
      <c r="B326" s="58"/>
      <c r="C326" s="58"/>
      <c r="D326" s="58"/>
      <c r="E326" s="58"/>
      <c r="F326" s="25" t="s">
        <v>28</v>
      </c>
      <c r="G326" s="19">
        <v>115975515.64</v>
      </c>
      <c r="H326" s="19">
        <f>H327+H328+H329</f>
        <v>18611322.969999999</v>
      </c>
      <c r="I326" s="19">
        <f>I327+I328+I329</f>
        <v>18595692.199999999</v>
      </c>
      <c r="J326" s="37">
        <f>I326/H326</f>
        <v>0.99916014729177527</v>
      </c>
      <c r="K326" s="56" t="s">
        <v>2</v>
      </c>
      <c r="L326" s="55" t="s">
        <v>2</v>
      </c>
      <c r="M326" s="55" t="s">
        <v>2</v>
      </c>
      <c r="N326" s="55" t="s">
        <v>2</v>
      </c>
      <c r="O326" s="55" t="s">
        <v>2</v>
      </c>
      <c r="P326" s="55" t="s">
        <v>2</v>
      </c>
      <c r="Q326" s="37" t="s">
        <v>2</v>
      </c>
      <c r="R326" s="38"/>
      <c r="S326" s="11"/>
      <c r="T326" s="8"/>
    </row>
    <row r="327" spans="1:20" ht="29.25" customHeight="1" x14ac:dyDescent="0.3">
      <c r="A327" s="58"/>
      <c r="B327" s="58"/>
      <c r="C327" s="58"/>
      <c r="D327" s="58"/>
      <c r="E327" s="58"/>
      <c r="F327" s="24" t="s">
        <v>33</v>
      </c>
      <c r="G327" s="19">
        <v>65247885.210000001</v>
      </c>
      <c r="H327" s="19">
        <f>H263+H279+H303+H323</f>
        <v>3759508.81</v>
      </c>
      <c r="I327" s="19">
        <f>I263+I279+I303+I323</f>
        <v>3759508.81</v>
      </c>
      <c r="J327" s="38"/>
      <c r="K327" s="56"/>
      <c r="L327" s="56"/>
      <c r="M327" s="56"/>
      <c r="N327" s="56"/>
      <c r="O327" s="56"/>
      <c r="P327" s="56"/>
      <c r="Q327" s="38"/>
      <c r="R327" s="38"/>
      <c r="S327" s="11"/>
      <c r="T327" s="8"/>
    </row>
    <row r="328" spans="1:20" ht="30" customHeight="1" x14ac:dyDescent="0.3">
      <c r="A328" s="58"/>
      <c r="B328" s="58"/>
      <c r="C328" s="58"/>
      <c r="D328" s="58"/>
      <c r="E328" s="58"/>
      <c r="F328" s="24" t="s">
        <v>29</v>
      </c>
      <c r="G328" s="19">
        <v>38012492.25</v>
      </c>
      <c r="H328" s="19">
        <f t="shared" ref="H328:H329" si="105">H264+H280+H304+H324</f>
        <v>14072614.870000001</v>
      </c>
      <c r="I328" s="19">
        <f t="shared" ref="I328:I329" si="106">I264+I280+I304+I324</f>
        <v>14057765.640000001</v>
      </c>
      <c r="J328" s="38"/>
      <c r="K328" s="56"/>
      <c r="L328" s="56"/>
      <c r="M328" s="56"/>
      <c r="N328" s="56"/>
      <c r="O328" s="56"/>
      <c r="P328" s="56"/>
      <c r="Q328" s="38"/>
      <c r="R328" s="38"/>
      <c r="S328" s="11"/>
      <c r="T328" s="8"/>
    </row>
    <row r="329" spans="1:20" ht="32.25" customHeight="1" x14ac:dyDescent="0.3">
      <c r="A329" s="58"/>
      <c r="B329" s="58"/>
      <c r="C329" s="58"/>
      <c r="D329" s="58"/>
      <c r="E329" s="58"/>
      <c r="F329" s="24" t="s">
        <v>46</v>
      </c>
      <c r="G329" s="19">
        <v>12715138.179999998</v>
      </c>
      <c r="H329" s="19">
        <f t="shared" si="105"/>
        <v>779199.29</v>
      </c>
      <c r="I329" s="19">
        <f t="shared" si="106"/>
        <v>778417.75</v>
      </c>
      <c r="J329" s="39"/>
      <c r="K329" s="57"/>
      <c r="L329" s="57"/>
      <c r="M329" s="57"/>
      <c r="N329" s="57"/>
      <c r="O329" s="57"/>
      <c r="P329" s="57"/>
      <c r="Q329" s="39"/>
      <c r="R329" s="39"/>
      <c r="S329" s="11"/>
      <c r="T329" s="8"/>
    </row>
    <row r="330" spans="1:20" ht="33.75" customHeight="1" x14ac:dyDescent="0.3">
      <c r="A330" s="59" t="s">
        <v>189</v>
      </c>
      <c r="B330" s="60"/>
      <c r="C330" s="60"/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60"/>
      <c r="O330" s="60"/>
      <c r="P330" s="60"/>
      <c r="Q330" s="60"/>
      <c r="R330" s="60"/>
      <c r="S330" s="21"/>
      <c r="T330" s="8"/>
    </row>
    <row r="331" spans="1:20" ht="57" customHeight="1" x14ac:dyDescent="0.3">
      <c r="A331" s="72" t="s">
        <v>174</v>
      </c>
      <c r="B331" s="73"/>
      <c r="C331" s="73"/>
      <c r="D331" s="73"/>
      <c r="E331" s="74"/>
      <c r="F331" s="22" t="s">
        <v>2</v>
      </c>
      <c r="G331" s="19" t="s">
        <v>2</v>
      </c>
      <c r="H331" s="19" t="s">
        <v>2</v>
      </c>
      <c r="I331" s="19" t="s">
        <v>2</v>
      </c>
      <c r="J331" s="19" t="s">
        <v>2</v>
      </c>
      <c r="K331" s="19" t="s">
        <v>2</v>
      </c>
      <c r="L331" s="19" t="s">
        <v>2</v>
      </c>
      <c r="M331" s="19" t="s">
        <v>2</v>
      </c>
      <c r="N331" s="19" t="s">
        <v>2</v>
      </c>
      <c r="O331" s="19" t="s">
        <v>2</v>
      </c>
      <c r="P331" s="19" t="s">
        <v>2</v>
      </c>
      <c r="Q331" s="19" t="s">
        <v>2</v>
      </c>
      <c r="R331" s="37">
        <f>Q333</f>
        <v>100</v>
      </c>
      <c r="S331" s="11"/>
      <c r="T331" s="8"/>
    </row>
    <row r="332" spans="1:20" ht="64.5" customHeight="1" x14ac:dyDescent="0.3">
      <c r="A332" s="26" t="s">
        <v>17</v>
      </c>
      <c r="B332" s="72" t="s">
        <v>175</v>
      </c>
      <c r="C332" s="73"/>
      <c r="D332" s="73"/>
      <c r="E332" s="74"/>
      <c r="F332" s="22" t="s">
        <v>2</v>
      </c>
      <c r="G332" s="19" t="s">
        <v>2</v>
      </c>
      <c r="H332" s="19" t="s">
        <v>2</v>
      </c>
      <c r="I332" s="19" t="s">
        <v>2</v>
      </c>
      <c r="J332" s="19" t="s">
        <v>2</v>
      </c>
      <c r="K332" s="19" t="s">
        <v>2</v>
      </c>
      <c r="L332" s="19" t="s">
        <v>2</v>
      </c>
      <c r="M332" s="19" t="s">
        <v>2</v>
      </c>
      <c r="N332" s="19" t="s">
        <v>2</v>
      </c>
      <c r="O332" s="19" t="s">
        <v>2</v>
      </c>
      <c r="P332" s="19" t="s">
        <v>2</v>
      </c>
      <c r="Q332" s="19" t="s">
        <v>2</v>
      </c>
      <c r="R332" s="38"/>
      <c r="S332" s="11"/>
      <c r="T332" s="8"/>
    </row>
    <row r="333" spans="1:20" ht="19.5" customHeight="1" x14ac:dyDescent="0.3">
      <c r="A333" s="55" t="s">
        <v>18</v>
      </c>
      <c r="B333" s="52" t="s">
        <v>74</v>
      </c>
      <c r="C333" s="52" t="s">
        <v>27</v>
      </c>
      <c r="D333" s="64" t="s">
        <v>2</v>
      </c>
      <c r="E333" s="64" t="s">
        <v>2</v>
      </c>
      <c r="F333" s="24" t="s">
        <v>28</v>
      </c>
      <c r="G333" s="19">
        <v>13082130.559999999</v>
      </c>
      <c r="H333" s="19">
        <f t="shared" ref="H333:I333" si="107">H335+H336</f>
        <v>3284271.36</v>
      </c>
      <c r="I333" s="19">
        <f t="shared" si="107"/>
        <v>3284271.34</v>
      </c>
      <c r="J333" s="37">
        <f>I333/H333</f>
        <v>0.9999999939103692</v>
      </c>
      <c r="K333" s="37" t="s">
        <v>2</v>
      </c>
      <c r="L333" s="37" t="s">
        <v>2</v>
      </c>
      <c r="M333" s="37" t="s">
        <v>2</v>
      </c>
      <c r="N333" s="37" t="s">
        <v>2</v>
      </c>
      <c r="O333" s="37" t="s">
        <v>2</v>
      </c>
      <c r="P333" s="37" t="s">
        <v>2</v>
      </c>
      <c r="Q333" s="37">
        <f>P337*100</f>
        <v>100</v>
      </c>
      <c r="R333" s="38"/>
      <c r="S333" s="27"/>
      <c r="T333" s="28"/>
    </row>
    <row r="334" spans="1:20" ht="30" customHeight="1" x14ac:dyDescent="0.3">
      <c r="A334" s="56"/>
      <c r="B334" s="53"/>
      <c r="C334" s="53"/>
      <c r="D334" s="65"/>
      <c r="E334" s="65"/>
      <c r="F334" s="24" t="s">
        <v>33</v>
      </c>
      <c r="G334" s="19">
        <v>0</v>
      </c>
      <c r="H334" s="19">
        <f>H338+H342</f>
        <v>0</v>
      </c>
      <c r="I334" s="19">
        <f>I338+I342</f>
        <v>0</v>
      </c>
      <c r="J334" s="38"/>
      <c r="K334" s="38"/>
      <c r="L334" s="38"/>
      <c r="M334" s="38"/>
      <c r="N334" s="38"/>
      <c r="O334" s="38"/>
      <c r="P334" s="38"/>
      <c r="Q334" s="38"/>
      <c r="R334" s="38"/>
      <c r="S334" s="27"/>
      <c r="T334" s="28"/>
    </row>
    <row r="335" spans="1:20" ht="30" customHeight="1" x14ac:dyDescent="0.3">
      <c r="A335" s="56"/>
      <c r="B335" s="53"/>
      <c r="C335" s="53"/>
      <c r="D335" s="65"/>
      <c r="E335" s="65"/>
      <c r="F335" s="24" t="s">
        <v>29</v>
      </c>
      <c r="G335" s="19">
        <v>6789552.5899999999</v>
      </c>
      <c r="H335" s="19">
        <f t="shared" ref="H335:I336" si="108">H339+H343</f>
        <v>3120057.77</v>
      </c>
      <c r="I335" s="19">
        <f t="shared" si="108"/>
        <v>3120057.75</v>
      </c>
      <c r="J335" s="38"/>
      <c r="K335" s="38"/>
      <c r="L335" s="38"/>
      <c r="M335" s="38"/>
      <c r="N335" s="38"/>
      <c r="O335" s="38"/>
      <c r="P335" s="38"/>
      <c r="Q335" s="38"/>
      <c r="R335" s="38"/>
      <c r="S335" s="27"/>
      <c r="T335" s="28"/>
    </row>
    <row r="336" spans="1:20" ht="48" customHeight="1" x14ac:dyDescent="0.3">
      <c r="A336" s="57"/>
      <c r="B336" s="54"/>
      <c r="C336" s="54"/>
      <c r="D336" s="66"/>
      <c r="E336" s="66"/>
      <c r="F336" s="24" t="s">
        <v>46</v>
      </c>
      <c r="G336" s="19">
        <v>6292577.9699999997</v>
      </c>
      <c r="H336" s="19">
        <f t="shared" si="108"/>
        <v>164213.59</v>
      </c>
      <c r="I336" s="19">
        <f t="shared" si="108"/>
        <v>164213.59</v>
      </c>
      <c r="J336" s="39"/>
      <c r="K336" s="39"/>
      <c r="L336" s="39"/>
      <c r="M336" s="39"/>
      <c r="N336" s="39"/>
      <c r="O336" s="39"/>
      <c r="P336" s="39"/>
      <c r="Q336" s="38"/>
      <c r="R336" s="38"/>
      <c r="S336" s="27"/>
      <c r="T336" s="28"/>
    </row>
    <row r="337" spans="1:20" ht="18.75" customHeight="1" x14ac:dyDescent="0.3">
      <c r="A337" s="55" t="s">
        <v>19</v>
      </c>
      <c r="B337" s="52" t="s">
        <v>240</v>
      </c>
      <c r="C337" s="52" t="s">
        <v>27</v>
      </c>
      <c r="D337" s="64" t="s">
        <v>30</v>
      </c>
      <c r="E337" s="64" t="s">
        <v>50</v>
      </c>
      <c r="F337" s="24" t="s">
        <v>28</v>
      </c>
      <c r="G337" s="19">
        <v>7784271.3599999994</v>
      </c>
      <c r="H337" s="19">
        <f t="shared" ref="H337:I337" si="109">H339+H340</f>
        <v>3284271.36</v>
      </c>
      <c r="I337" s="19">
        <f t="shared" si="109"/>
        <v>3284271.34</v>
      </c>
      <c r="J337" s="37">
        <f>I337/H337</f>
        <v>0.9999999939103692</v>
      </c>
      <c r="K337" s="64" t="s">
        <v>76</v>
      </c>
      <c r="L337" s="68" t="s">
        <v>77</v>
      </c>
      <c r="M337" s="68">
        <v>100</v>
      </c>
      <c r="N337" s="68">
        <v>100</v>
      </c>
      <c r="O337" s="68" t="s">
        <v>148</v>
      </c>
      <c r="P337" s="37">
        <f>O337/N337</f>
        <v>1</v>
      </c>
      <c r="Q337" s="38"/>
      <c r="R337" s="38"/>
      <c r="S337" s="27"/>
      <c r="T337" s="28"/>
    </row>
    <row r="338" spans="1:20" ht="30" customHeight="1" x14ac:dyDescent="0.3">
      <c r="A338" s="56"/>
      <c r="B338" s="53"/>
      <c r="C338" s="53"/>
      <c r="D338" s="65"/>
      <c r="E338" s="65"/>
      <c r="F338" s="24" t="s">
        <v>33</v>
      </c>
      <c r="G338" s="19">
        <v>0</v>
      </c>
      <c r="H338" s="19">
        <v>0</v>
      </c>
      <c r="I338" s="19">
        <v>0</v>
      </c>
      <c r="J338" s="38"/>
      <c r="K338" s="65"/>
      <c r="L338" s="69"/>
      <c r="M338" s="69"/>
      <c r="N338" s="69"/>
      <c r="O338" s="69"/>
      <c r="P338" s="38"/>
      <c r="Q338" s="38"/>
      <c r="R338" s="38"/>
      <c r="S338" s="27"/>
      <c r="T338" s="28"/>
    </row>
    <row r="339" spans="1:20" ht="30" customHeight="1" x14ac:dyDescent="0.3">
      <c r="A339" s="56"/>
      <c r="B339" s="53"/>
      <c r="C339" s="53"/>
      <c r="D339" s="65"/>
      <c r="E339" s="65"/>
      <c r="F339" s="24" t="s">
        <v>29</v>
      </c>
      <c r="G339" s="19">
        <v>3120057.77</v>
      </c>
      <c r="H339" s="19">
        <v>3120057.77</v>
      </c>
      <c r="I339" s="19">
        <v>3120057.75</v>
      </c>
      <c r="J339" s="38"/>
      <c r="K339" s="65"/>
      <c r="L339" s="69"/>
      <c r="M339" s="69"/>
      <c r="N339" s="69"/>
      <c r="O339" s="69"/>
      <c r="P339" s="38"/>
      <c r="Q339" s="38"/>
      <c r="R339" s="38"/>
      <c r="S339" s="27"/>
      <c r="T339" s="28"/>
    </row>
    <row r="340" spans="1:20" ht="30" customHeight="1" x14ac:dyDescent="0.3">
      <c r="A340" s="57"/>
      <c r="B340" s="54"/>
      <c r="C340" s="54"/>
      <c r="D340" s="66"/>
      <c r="E340" s="66"/>
      <c r="F340" s="24" t="s">
        <v>46</v>
      </c>
      <c r="G340" s="19">
        <v>4664213.59</v>
      </c>
      <c r="H340" s="19">
        <v>164213.59</v>
      </c>
      <c r="I340" s="19">
        <v>164213.59</v>
      </c>
      <c r="J340" s="39"/>
      <c r="K340" s="66"/>
      <c r="L340" s="70"/>
      <c r="M340" s="70"/>
      <c r="N340" s="70"/>
      <c r="O340" s="70"/>
      <c r="P340" s="39"/>
      <c r="Q340" s="38"/>
      <c r="R340" s="38"/>
      <c r="S340" s="27"/>
      <c r="T340" s="28"/>
    </row>
    <row r="341" spans="1:20" ht="18.75" customHeight="1" x14ac:dyDescent="0.3">
      <c r="A341" s="55" t="s">
        <v>20</v>
      </c>
      <c r="B341" s="52" t="s">
        <v>241</v>
      </c>
      <c r="C341" s="52" t="s">
        <v>27</v>
      </c>
      <c r="D341" s="64" t="s">
        <v>30</v>
      </c>
      <c r="E341" s="64" t="s">
        <v>50</v>
      </c>
      <c r="F341" s="24" t="s">
        <v>28</v>
      </c>
      <c r="G341" s="19">
        <v>5297859.1999999993</v>
      </c>
      <c r="H341" s="19">
        <f t="shared" ref="H341:I341" si="110">H343+H344</f>
        <v>0</v>
      </c>
      <c r="I341" s="19">
        <f t="shared" si="110"/>
        <v>0</v>
      </c>
      <c r="J341" s="37">
        <v>0</v>
      </c>
      <c r="K341" s="64"/>
      <c r="L341" s="68"/>
      <c r="M341" s="68"/>
      <c r="N341" s="68"/>
      <c r="O341" s="68"/>
      <c r="P341" s="37"/>
      <c r="Q341" s="38"/>
      <c r="R341" s="38"/>
      <c r="S341" s="27"/>
      <c r="T341" s="28"/>
    </row>
    <row r="342" spans="1:20" ht="30" customHeight="1" x14ac:dyDescent="0.3">
      <c r="A342" s="56"/>
      <c r="B342" s="53"/>
      <c r="C342" s="53"/>
      <c r="D342" s="65"/>
      <c r="E342" s="65"/>
      <c r="F342" s="24" t="s">
        <v>33</v>
      </c>
      <c r="G342" s="19">
        <v>0</v>
      </c>
      <c r="H342" s="19">
        <v>0</v>
      </c>
      <c r="I342" s="19">
        <v>0</v>
      </c>
      <c r="J342" s="38"/>
      <c r="K342" s="65"/>
      <c r="L342" s="69"/>
      <c r="M342" s="69"/>
      <c r="N342" s="69"/>
      <c r="O342" s="69"/>
      <c r="P342" s="38"/>
      <c r="Q342" s="38"/>
      <c r="R342" s="38"/>
      <c r="S342" s="27"/>
      <c r="T342" s="28"/>
    </row>
    <row r="343" spans="1:20" ht="30" customHeight="1" x14ac:dyDescent="0.3">
      <c r="A343" s="56"/>
      <c r="B343" s="53"/>
      <c r="C343" s="53"/>
      <c r="D343" s="65"/>
      <c r="E343" s="65"/>
      <c r="F343" s="24" t="s">
        <v>29</v>
      </c>
      <c r="G343" s="19">
        <v>3669494.82</v>
      </c>
      <c r="H343" s="19">
        <v>0</v>
      </c>
      <c r="I343" s="19">
        <v>0</v>
      </c>
      <c r="J343" s="38"/>
      <c r="K343" s="65"/>
      <c r="L343" s="69"/>
      <c r="M343" s="69"/>
      <c r="N343" s="69"/>
      <c r="O343" s="69"/>
      <c r="P343" s="38"/>
      <c r="Q343" s="38"/>
      <c r="R343" s="38"/>
      <c r="S343" s="27"/>
      <c r="T343" s="28"/>
    </row>
    <row r="344" spans="1:20" ht="30" customHeight="1" x14ac:dyDescent="0.3">
      <c r="A344" s="57"/>
      <c r="B344" s="54"/>
      <c r="C344" s="54"/>
      <c r="D344" s="66"/>
      <c r="E344" s="66"/>
      <c r="F344" s="24" t="s">
        <v>46</v>
      </c>
      <c r="G344" s="19">
        <v>1628364.38</v>
      </c>
      <c r="H344" s="19">
        <v>0</v>
      </c>
      <c r="I344" s="19">
        <v>0</v>
      </c>
      <c r="J344" s="39"/>
      <c r="K344" s="66"/>
      <c r="L344" s="70"/>
      <c r="M344" s="70"/>
      <c r="N344" s="70"/>
      <c r="O344" s="70"/>
      <c r="P344" s="39"/>
      <c r="Q344" s="38"/>
      <c r="R344" s="38"/>
      <c r="S344" s="27"/>
      <c r="T344" s="28"/>
    </row>
    <row r="345" spans="1:20" ht="16.5" customHeight="1" x14ac:dyDescent="0.3">
      <c r="A345" s="58" t="s">
        <v>62</v>
      </c>
      <c r="B345" s="58"/>
      <c r="C345" s="58"/>
      <c r="D345" s="58"/>
      <c r="E345" s="58"/>
      <c r="F345" s="25" t="s">
        <v>28</v>
      </c>
      <c r="G345" s="19">
        <v>12270950.99</v>
      </c>
      <c r="H345" s="19">
        <f t="shared" ref="H345:I345" si="111">H347+H348</f>
        <v>3284271.36</v>
      </c>
      <c r="I345" s="19">
        <f t="shared" si="111"/>
        <v>3284271.34</v>
      </c>
      <c r="J345" s="37">
        <f>I345/H345</f>
        <v>0.9999999939103692</v>
      </c>
      <c r="K345" s="56" t="s">
        <v>2</v>
      </c>
      <c r="L345" s="55" t="s">
        <v>2</v>
      </c>
      <c r="M345" s="55" t="s">
        <v>2</v>
      </c>
      <c r="N345" s="55" t="s">
        <v>2</v>
      </c>
      <c r="O345" s="55" t="s">
        <v>2</v>
      </c>
      <c r="P345" s="55" t="s">
        <v>2</v>
      </c>
      <c r="Q345" s="67" t="s">
        <v>2</v>
      </c>
      <c r="R345" s="38"/>
      <c r="S345" s="11"/>
      <c r="T345" s="8"/>
    </row>
    <row r="346" spans="1:20" ht="29.25" customHeight="1" x14ac:dyDescent="0.3">
      <c r="A346" s="58"/>
      <c r="B346" s="58"/>
      <c r="C346" s="58"/>
      <c r="D346" s="58"/>
      <c r="E346" s="58"/>
      <c r="F346" s="24" t="s">
        <v>33</v>
      </c>
      <c r="G346" s="19">
        <v>0</v>
      </c>
      <c r="H346" s="19">
        <f t="shared" ref="H346:I348" si="112">H334</f>
        <v>0</v>
      </c>
      <c r="I346" s="19">
        <f t="shared" si="112"/>
        <v>0</v>
      </c>
      <c r="J346" s="38"/>
      <c r="K346" s="56"/>
      <c r="L346" s="56"/>
      <c r="M346" s="56"/>
      <c r="N346" s="56"/>
      <c r="O346" s="56"/>
      <c r="P346" s="56"/>
      <c r="Q346" s="67"/>
      <c r="R346" s="38"/>
      <c r="S346" s="11"/>
      <c r="T346" s="8"/>
    </row>
    <row r="347" spans="1:20" ht="30" customHeight="1" x14ac:dyDescent="0.3">
      <c r="A347" s="58"/>
      <c r="B347" s="58"/>
      <c r="C347" s="58"/>
      <c r="D347" s="58"/>
      <c r="E347" s="58"/>
      <c r="F347" s="24" t="s">
        <v>29</v>
      </c>
      <c r="G347" s="19">
        <v>7888940.8100000005</v>
      </c>
      <c r="H347" s="19">
        <f t="shared" si="112"/>
        <v>3120057.77</v>
      </c>
      <c r="I347" s="19">
        <f t="shared" si="112"/>
        <v>3120057.75</v>
      </c>
      <c r="J347" s="38"/>
      <c r="K347" s="56"/>
      <c r="L347" s="56"/>
      <c r="M347" s="56"/>
      <c r="N347" s="56"/>
      <c r="O347" s="56"/>
      <c r="P347" s="56"/>
      <c r="Q347" s="67"/>
      <c r="R347" s="38"/>
      <c r="S347" s="11"/>
      <c r="T347" s="8"/>
    </row>
    <row r="348" spans="1:20" ht="32.25" customHeight="1" x14ac:dyDescent="0.3">
      <c r="A348" s="58"/>
      <c r="B348" s="58"/>
      <c r="C348" s="58"/>
      <c r="D348" s="58"/>
      <c r="E348" s="58"/>
      <c r="F348" s="24" t="s">
        <v>46</v>
      </c>
      <c r="G348" s="19">
        <v>4382010.18</v>
      </c>
      <c r="H348" s="19">
        <f t="shared" si="112"/>
        <v>164213.59</v>
      </c>
      <c r="I348" s="19">
        <f t="shared" si="112"/>
        <v>164213.59</v>
      </c>
      <c r="J348" s="39"/>
      <c r="K348" s="57"/>
      <c r="L348" s="57"/>
      <c r="M348" s="57"/>
      <c r="N348" s="57"/>
      <c r="O348" s="57"/>
      <c r="P348" s="57"/>
      <c r="Q348" s="67"/>
      <c r="R348" s="39"/>
      <c r="S348" s="11"/>
      <c r="T348" s="8"/>
    </row>
    <row r="349" spans="1:20" ht="33.75" customHeight="1" x14ac:dyDescent="0.3">
      <c r="A349" s="59" t="s">
        <v>190</v>
      </c>
      <c r="B349" s="60"/>
      <c r="C349" s="60"/>
      <c r="D349" s="60"/>
      <c r="E349" s="60"/>
      <c r="F349" s="60"/>
      <c r="G349" s="60"/>
      <c r="H349" s="60"/>
      <c r="I349" s="60"/>
      <c r="J349" s="60"/>
      <c r="K349" s="60"/>
      <c r="L349" s="60"/>
      <c r="M349" s="60"/>
      <c r="N349" s="60"/>
      <c r="O349" s="60"/>
      <c r="P349" s="60"/>
      <c r="Q349" s="60"/>
      <c r="R349" s="60"/>
      <c r="S349" s="21"/>
      <c r="T349" s="8"/>
    </row>
    <row r="350" spans="1:20" ht="57" customHeight="1" x14ac:dyDescent="0.3">
      <c r="A350" s="72" t="s">
        <v>176</v>
      </c>
      <c r="B350" s="73"/>
      <c r="C350" s="73"/>
      <c r="D350" s="73"/>
      <c r="E350" s="74"/>
      <c r="F350" s="22" t="s">
        <v>2</v>
      </c>
      <c r="G350" s="19" t="s">
        <v>2</v>
      </c>
      <c r="H350" s="19" t="s">
        <v>2</v>
      </c>
      <c r="I350" s="19" t="s">
        <v>2</v>
      </c>
      <c r="J350" s="19" t="s">
        <v>2</v>
      </c>
      <c r="K350" s="19" t="s">
        <v>2</v>
      </c>
      <c r="L350" s="19" t="s">
        <v>2</v>
      </c>
      <c r="M350" s="19" t="s">
        <v>2</v>
      </c>
      <c r="N350" s="19" t="s">
        <v>2</v>
      </c>
      <c r="O350" s="19" t="s">
        <v>2</v>
      </c>
      <c r="P350" s="19" t="s">
        <v>2</v>
      </c>
      <c r="Q350" s="19" t="s">
        <v>2</v>
      </c>
      <c r="R350" s="37">
        <f>(Q352+Q364)/2</f>
        <v>63.333333333333336</v>
      </c>
      <c r="S350" s="11"/>
      <c r="T350" s="8"/>
    </row>
    <row r="351" spans="1:20" ht="43.5" customHeight="1" x14ac:dyDescent="0.3">
      <c r="A351" s="26" t="s">
        <v>17</v>
      </c>
      <c r="B351" s="72" t="s">
        <v>177</v>
      </c>
      <c r="C351" s="73"/>
      <c r="D351" s="73"/>
      <c r="E351" s="74"/>
      <c r="F351" s="22" t="s">
        <v>2</v>
      </c>
      <c r="G351" s="19" t="s">
        <v>2</v>
      </c>
      <c r="H351" s="19" t="s">
        <v>2</v>
      </c>
      <c r="I351" s="19" t="s">
        <v>2</v>
      </c>
      <c r="J351" s="19" t="s">
        <v>2</v>
      </c>
      <c r="K351" s="19" t="s">
        <v>2</v>
      </c>
      <c r="L351" s="19" t="s">
        <v>2</v>
      </c>
      <c r="M351" s="19" t="s">
        <v>2</v>
      </c>
      <c r="N351" s="19" t="s">
        <v>2</v>
      </c>
      <c r="O351" s="19" t="s">
        <v>2</v>
      </c>
      <c r="P351" s="19" t="s">
        <v>2</v>
      </c>
      <c r="Q351" s="19" t="s">
        <v>2</v>
      </c>
      <c r="R351" s="38"/>
      <c r="S351" s="11"/>
      <c r="T351" s="8"/>
    </row>
    <row r="352" spans="1:20" ht="18.75" customHeight="1" x14ac:dyDescent="0.3">
      <c r="A352" s="40" t="s">
        <v>18</v>
      </c>
      <c r="B352" s="40" t="s">
        <v>78</v>
      </c>
      <c r="C352" s="40" t="s">
        <v>27</v>
      </c>
      <c r="D352" s="75" t="s">
        <v>2</v>
      </c>
      <c r="E352" s="75" t="s">
        <v>2</v>
      </c>
      <c r="F352" s="24" t="s">
        <v>28</v>
      </c>
      <c r="G352" s="19">
        <v>1814892.47</v>
      </c>
      <c r="H352" s="19">
        <f t="shared" ref="H352:I352" si="113">H353+H354+H355</f>
        <v>706392.47</v>
      </c>
      <c r="I352" s="19">
        <f t="shared" si="113"/>
        <v>706392.47</v>
      </c>
      <c r="J352" s="67">
        <f>I352/H352</f>
        <v>1</v>
      </c>
      <c r="K352" s="34" t="s">
        <v>2</v>
      </c>
      <c r="L352" s="34" t="s">
        <v>2</v>
      </c>
      <c r="M352" s="34" t="s">
        <v>2</v>
      </c>
      <c r="N352" s="34" t="s">
        <v>2</v>
      </c>
      <c r="O352" s="34" t="s">
        <v>2</v>
      </c>
      <c r="P352" s="34" t="s">
        <v>2</v>
      </c>
      <c r="Q352" s="37">
        <f>P356*100</f>
        <v>26.666666666666668</v>
      </c>
      <c r="R352" s="38"/>
      <c r="S352" s="27"/>
      <c r="T352" s="28"/>
    </row>
    <row r="353" spans="1:20" ht="32.25" customHeight="1" x14ac:dyDescent="0.3">
      <c r="A353" s="41"/>
      <c r="B353" s="41"/>
      <c r="C353" s="41"/>
      <c r="D353" s="76"/>
      <c r="E353" s="76"/>
      <c r="F353" s="24" t="s">
        <v>33</v>
      </c>
      <c r="G353" s="19">
        <v>0</v>
      </c>
      <c r="H353" s="19">
        <f t="shared" ref="H353:I355" si="114">H357</f>
        <v>0</v>
      </c>
      <c r="I353" s="19">
        <f t="shared" si="114"/>
        <v>0</v>
      </c>
      <c r="J353" s="67"/>
      <c r="K353" s="34"/>
      <c r="L353" s="34"/>
      <c r="M353" s="34"/>
      <c r="N353" s="34"/>
      <c r="O353" s="34"/>
      <c r="P353" s="34"/>
      <c r="Q353" s="38"/>
      <c r="R353" s="38"/>
      <c r="S353" s="27"/>
      <c r="T353" s="28"/>
    </row>
    <row r="354" spans="1:20" ht="32.25" customHeight="1" x14ac:dyDescent="0.3">
      <c r="A354" s="41"/>
      <c r="B354" s="41"/>
      <c r="C354" s="41"/>
      <c r="D354" s="76"/>
      <c r="E354" s="76"/>
      <c r="F354" s="24" t="s">
        <v>29</v>
      </c>
      <c r="G354" s="19">
        <v>0</v>
      </c>
      <c r="H354" s="19">
        <f t="shared" si="114"/>
        <v>0</v>
      </c>
      <c r="I354" s="19">
        <f t="shared" si="114"/>
        <v>0</v>
      </c>
      <c r="J354" s="67"/>
      <c r="K354" s="34"/>
      <c r="L354" s="34"/>
      <c r="M354" s="34"/>
      <c r="N354" s="34"/>
      <c r="O354" s="34"/>
      <c r="P354" s="34"/>
      <c r="Q354" s="38"/>
      <c r="R354" s="38"/>
      <c r="S354" s="27"/>
      <c r="T354" s="28"/>
    </row>
    <row r="355" spans="1:20" ht="32.25" customHeight="1" x14ac:dyDescent="0.3">
      <c r="A355" s="42"/>
      <c r="B355" s="42"/>
      <c r="C355" s="42"/>
      <c r="D355" s="77"/>
      <c r="E355" s="77"/>
      <c r="F355" s="24" t="s">
        <v>46</v>
      </c>
      <c r="G355" s="19">
        <v>1814892.47</v>
      </c>
      <c r="H355" s="19">
        <f t="shared" si="114"/>
        <v>706392.47</v>
      </c>
      <c r="I355" s="19">
        <f t="shared" si="114"/>
        <v>706392.47</v>
      </c>
      <c r="J355" s="67"/>
      <c r="K355" s="34"/>
      <c r="L355" s="34"/>
      <c r="M355" s="34"/>
      <c r="N355" s="34"/>
      <c r="O355" s="34"/>
      <c r="P355" s="34"/>
      <c r="Q355" s="38"/>
      <c r="R355" s="38"/>
      <c r="S355" s="27"/>
      <c r="T355" s="28"/>
    </row>
    <row r="356" spans="1:20" ht="21" customHeight="1" x14ac:dyDescent="0.3">
      <c r="A356" s="40" t="s">
        <v>19</v>
      </c>
      <c r="B356" s="40" t="s">
        <v>178</v>
      </c>
      <c r="C356" s="40" t="s">
        <v>27</v>
      </c>
      <c r="D356" s="40" t="s">
        <v>32</v>
      </c>
      <c r="E356" s="40" t="s">
        <v>31</v>
      </c>
      <c r="F356" s="24" t="s">
        <v>28</v>
      </c>
      <c r="G356" s="19">
        <v>1814892.47</v>
      </c>
      <c r="H356" s="19">
        <f>SUM(H359:H359)</f>
        <v>706392.47</v>
      </c>
      <c r="I356" s="19">
        <f>SUM(I359:I359)</f>
        <v>706392.47</v>
      </c>
      <c r="J356" s="67">
        <f>I356/H356</f>
        <v>1</v>
      </c>
      <c r="K356" s="78" t="s">
        <v>179</v>
      </c>
      <c r="L356" s="71" t="s">
        <v>52</v>
      </c>
      <c r="M356" s="71" t="s">
        <v>180</v>
      </c>
      <c r="N356" s="71" t="s">
        <v>163</v>
      </c>
      <c r="O356" s="71" t="s">
        <v>245</v>
      </c>
      <c r="P356" s="67">
        <f>O356/N356</f>
        <v>0.26666666666666666</v>
      </c>
      <c r="Q356" s="38"/>
      <c r="R356" s="38"/>
      <c r="S356" s="27"/>
      <c r="T356" s="28"/>
    </row>
    <row r="357" spans="1:20" ht="32.25" customHeight="1" x14ac:dyDescent="0.3">
      <c r="A357" s="41"/>
      <c r="B357" s="41"/>
      <c r="C357" s="41"/>
      <c r="D357" s="41"/>
      <c r="E357" s="41"/>
      <c r="F357" s="24" t="s">
        <v>33</v>
      </c>
      <c r="G357" s="19">
        <v>0</v>
      </c>
      <c r="H357" s="19">
        <v>0</v>
      </c>
      <c r="I357" s="19">
        <v>0</v>
      </c>
      <c r="J357" s="67"/>
      <c r="K357" s="78"/>
      <c r="L357" s="71"/>
      <c r="M357" s="71"/>
      <c r="N357" s="71"/>
      <c r="O357" s="71"/>
      <c r="P357" s="67"/>
      <c r="Q357" s="38"/>
      <c r="R357" s="38"/>
      <c r="S357" s="27"/>
      <c r="T357" s="28"/>
    </row>
    <row r="358" spans="1:20" ht="32.25" customHeight="1" x14ac:dyDescent="0.3">
      <c r="A358" s="41"/>
      <c r="B358" s="41"/>
      <c r="C358" s="41"/>
      <c r="D358" s="41"/>
      <c r="E358" s="41"/>
      <c r="F358" s="24" t="s">
        <v>29</v>
      </c>
      <c r="G358" s="19">
        <v>0</v>
      </c>
      <c r="H358" s="19">
        <v>0</v>
      </c>
      <c r="I358" s="19">
        <v>0</v>
      </c>
      <c r="J358" s="67"/>
      <c r="K358" s="78"/>
      <c r="L358" s="71"/>
      <c r="M358" s="71"/>
      <c r="N358" s="71"/>
      <c r="O358" s="71"/>
      <c r="P358" s="67"/>
      <c r="Q358" s="38"/>
      <c r="R358" s="38"/>
      <c r="S358" s="27"/>
      <c r="T358" s="28"/>
    </row>
    <row r="359" spans="1:20" ht="42" customHeight="1" x14ac:dyDescent="0.3">
      <c r="A359" s="42"/>
      <c r="B359" s="42"/>
      <c r="C359" s="42"/>
      <c r="D359" s="42"/>
      <c r="E359" s="42"/>
      <c r="F359" s="24" t="s">
        <v>46</v>
      </c>
      <c r="G359" s="19">
        <v>1814892.47</v>
      </c>
      <c r="H359" s="19">
        <v>706392.47</v>
      </c>
      <c r="I359" s="19">
        <v>706392.47</v>
      </c>
      <c r="J359" s="67"/>
      <c r="K359" s="78"/>
      <c r="L359" s="71"/>
      <c r="M359" s="71"/>
      <c r="N359" s="71"/>
      <c r="O359" s="71"/>
      <c r="P359" s="67"/>
      <c r="Q359" s="39"/>
      <c r="R359" s="38"/>
      <c r="S359" s="27"/>
      <c r="T359" s="28"/>
    </row>
    <row r="360" spans="1:20" ht="18.75" customHeight="1" x14ac:dyDescent="0.3">
      <c r="A360" s="40" t="s">
        <v>75</v>
      </c>
      <c r="B360" s="43" t="s">
        <v>181</v>
      </c>
      <c r="C360" s="44"/>
      <c r="D360" s="44"/>
      <c r="E360" s="45"/>
      <c r="F360" s="52" t="s">
        <v>2</v>
      </c>
      <c r="G360" s="37" t="s">
        <v>2</v>
      </c>
      <c r="H360" s="37" t="s">
        <v>2</v>
      </c>
      <c r="I360" s="37" t="s">
        <v>2</v>
      </c>
      <c r="J360" s="37" t="s">
        <v>2</v>
      </c>
      <c r="K360" s="52" t="s">
        <v>2</v>
      </c>
      <c r="L360" s="55" t="s">
        <v>2</v>
      </c>
      <c r="M360" s="55" t="s">
        <v>2</v>
      </c>
      <c r="N360" s="55" t="s">
        <v>2</v>
      </c>
      <c r="O360" s="55" t="s">
        <v>2</v>
      </c>
      <c r="P360" s="55" t="s">
        <v>2</v>
      </c>
      <c r="Q360" s="37" t="s">
        <v>2</v>
      </c>
      <c r="R360" s="38"/>
      <c r="S360" s="27"/>
      <c r="T360" s="28"/>
    </row>
    <row r="361" spans="1:20" ht="10.5" customHeight="1" x14ac:dyDescent="0.3">
      <c r="A361" s="41"/>
      <c r="B361" s="46"/>
      <c r="C361" s="47"/>
      <c r="D361" s="47"/>
      <c r="E361" s="48"/>
      <c r="F361" s="53"/>
      <c r="G361" s="38"/>
      <c r="H361" s="38"/>
      <c r="I361" s="38"/>
      <c r="J361" s="38"/>
      <c r="K361" s="53"/>
      <c r="L361" s="56"/>
      <c r="M361" s="56"/>
      <c r="N361" s="56"/>
      <c r="O361" s="56"/>
      <c r="P361" s="56"/>
      <c r="Q361" s="38"/>
      <c r="R361" s="38"/>
      <c r="S361" s="27"/>
      <c r="T361" s="28"/>
    </row>
    <row r="362" spans="1:20" ht="14.25" customHeight="1" x14ac:dyDescent="0.3">
      <c r="A362" s="41"/>
      <c r="B362" s="46"/>
      <c r="C362" s="47"/>
      <c r="D362" s="47"/>
      <c r="E362" s="48"/>
      <c r="F362" s="53"/>
      <c r="G362" s="38"/>
      <c r="H362" s="38"/>
      <c r="I362" s="38"/>
      <c r="J362" s="38"/>
      <c r="K362" s="53"/>
      <c r="L362" s="56"/>
      <c r="M362" s="56"/>
      <c r="N362" s="56"/>
      <c r="O362" s="56"/>
      <c r="P362" s="56"/>
      <c r="Q362" s="38"/>
      <c r="R362" s="38"/>
      <c r="S362" s="27"/>
      <c r="T362" s="28"/>
    </row>
    <row r="363" spans="1:20" ht="36.6" customHeight="1" x14ac:dyDescent="0.3">
      <c r="A363" s="42"/>
      <c r="B363" s="49"/>
      <c r="C363" s="50"/>
      <c r="D363" s="50"/>
      <c r="E363" s="51"/>
      <c r="F363" s="54"/>
      <c r="G363" s="39"/>
      <c r="H363" s="39"/>
      <c r="I363" s="39"/>
      <c r="J363" s="39"/>
      <c r="K363" s="54"/>
      <c r="L363" s="57"/>
      <c r="M363" s="57"/>
      <c r="N363" s="57"/>
      <c r="O363" s="57"/>
      <c r="P363" s="57"/>
      <c r="Q363" s="39"/>
      <c r="R363" s="38"/>
      <c r="S363" s="27"/>
      <c r="T363" s="28"/>
    </row>
    <row r="364" spans="1:20" ht="21.75" customHeight="1" x14ac:dyDescent="0.3">
      <c r="A364" s="40" t="s">
        <v>63</v>
      </c>
      <c r="B364" s="40" t="s">
        <v>79</v>
      </c>
      <c r="C364" s="40" t="s">
        <v>27</v>
      </c>
      <c r="D364" s="40" t="s">
        <v>2</v>
      </c>
      <c r="E364" s="40" t="s">
        <v>2</v>
      </c>
      <c r="F364" s="24" t="s">
        <v>28</v>
      </c>
      <c r="G364" s="19">
        <v>0</v>
      </c>
      <c r="H364" s="19">
        <v>0</v>
      </c>
      <c r="I364" s="19">
        <v>0</v>
      </c>
      <c r="J364" s="37">
        <v>0</v>
      </c>
      <c r="K364" s="55" t="s">
        <v>2</v>
      </c>
      <c r="L364" s="55" t="s">
        <v>2</v>
      </c>
      <c r="M364" s="55" t="s">
        <v>2</v>
      </c>
      <c r="N364" s="55" t="s">
        <v>2</v>
      </c>
      <c r="O364" s="55" t="s">
        <v>2</v>
      </c>
      <c r="P364" s="55" t="s">
        <v>2</v>
      </c>
      <c r="Q364" s="37">
        <f>P368*100</f>
        <v>100</v>
      </c>
      <c r="R364" s="38"/>
      <c r="S364" s="27"/>
      <c r="T364" s="28"/>
    </row>
    <row r="365" spans="1:20" ht="32.25" customHeight="1" x14ac:dyDescent="0.3">
      <c r="A365" s="41"/>
      <c r="B365" s="41"/>
      <c r="C365" s="41"/>
      <c r="D365" s="41"/>
      <c r="E365" s="41"/>
      <c r="F365" s="24" t="s">
        <v>33</v>
      </c>
      <c r="G365" s="19">
        <v>0</v>
      </c>
      <c r="H365" s="19">
        <v>0</v>
      </c>
      <c r="I365" s="19">
        <v>0</v>
      </c>
      <c r="J365" s="38"/>
      <c r="K365" s="56"/>
      <c r="L365" s="56"/>
      <c r="M365" s="56"/>
      <c r="N365" s="56"/>
      <c r="O365" s="56"/>
      <c r="P365" s="56"/>
      <c r="Q365" s="38"/>
      <c r="R365" s="38"/>
      <c r="S365" s="27"/>
      <c r="T365" s="28"/>
    </row>
    <row r="366" spans="1:20" ht="32.25" customHeight="1" x14ac:dyDescent="0.3">
      <c r="A366" s="41"/>
      <c r="B366" s="41"/>
      <c r="C366" s="41"/>
      <c r="D366" s="41"/>
      <c r="E366" s="41"/>
      <c r="F366" s="24" t="s">
        <v>29</v>
      </c>
      <c r="G366" s="19">
        <v>0</v>
      </c>
      <c r="H366" s="19">
        <v>0</v>
      </c>
      <c r="I366" s="19">
        <v>0</v>
      </c>
      <c r="J366" s="38"/>
      <c r="K366" s="56"/>
      <c r="L366" s="56"/>
      <c r="M366" s="56"/>
      <c r="N366" s="56"/>
      <c r="O366" s="56"/>
      <c r="P366" s="56"/>
      <c r="Q366" s="38"/>
      <c r="R366" s="38"/>
      <c r="S366" s="27"/>
      <c r="T366" s="28"/>
    </row>
    <row r="367" spans="1:20" ht="32.25" customHeight="1" x14ac:dyDescent="0.3">
      <c r="A367" s="42"/>
      <c r="B367" s="42"/>
      <c r="C367" s="42"/>
      <c r="D367" s="42"/>
      <c r="E367" s="42"/>
      <c r="F367" s="24" t="s">
        <v>46</v>
      </c>
      <c r="G367" s="19">
        <v>0</v>
      </c>
      <c r="H367" s="19">
        <v>0</v>
      </c>
      <c r="I367" s="19">
        <v>0</v>
      </c>
      <c r="J367" s="39"/>
      <c r="K367" s="57"/>
      <c r="L367" s="57"/>
      <c r="M367" s="57"/>
      <c r="N367" s="57"/>
      <c r="O367" s="57"/>
      <c r="P367" s="57"/>
      <c r="Q367" s="38"/>
      <c r="R367" s="38"/>
      <c r="S367" s="27"/>
      <c r="T367" s="28"/>
    </row>
    <row r="368" spans="1:20" ht="18.75" customHeight="1" x14ac:dyDescent="0.3">
      <c r="A368" s="40" t="s">
        <v>64</v>
      </c>
      <c r="B368" s="40" t="s">
        <v>182</v>
      </c>
      <c r="C368" s="40" t="s">
        <v>27</v>
      </c>
      <c r="D368" s="40" t="s">
        <v>32</v>
      </c>
      <c r="E368" s="40" t="s">
        <v>31</v>
      </c>
      <c r="F368" s="24" t="s">
        <v>28</v>
      </c>
      <c r="G368" s="19">
        <v>0</v>
      </c>
      <c r="H368" s="19">
        <v>0</v>
      </c>
      <c r="I368" s="19">
        <v>0</v>
      </c>
      <c r="J368" s="37">
        <v>0</v>
      </c>
      <c r="K368" s="64" t="s">
        <v>183</v>
      </c>
      <c r="L368" s="64" t="s">
        <v>52</v>
      </c>
      <c r="M368" s="64" t="s">
        <v>184</v>
      </c>
      <c r="N368" s="64" t="s">
        <v>185</v>
      </c>
      <c r="O368" s="64" t="s">
        <v>185</v>
      </c>
      <c r="P368" s="61">
        <f>O368/N368</f>
        <v>1</v>
      </c>
      <c r="Q368" s="38"/>
      <c r="R368" s="38"/>
      <c r="S368" s="27"/>
      <c r="T368" s="28"/>
    </row>
    <row r="369" spans="1:35" ht="32.25" customHeight="1" x14ac:dyDescent="0.3">
      <c r="A369" s="41"/>
      <c r="B369" s="41"/>
      <c r="C369" s="41"/>
      <c r="D369" s="41"/>
      <c r="E369" s="41"/>
      <c r="F369" s="24" t="s">
        <v>33</v>
      </c>
      <c r="G369" s="19">
        <v>0</v>
      </c>
      <c r="H369" s="19">
        <v>0</v>
      </c>
      <c r="I369" s="19">
        <v>0</v>
      </c>
      <c r="J369" s="38"/>
      <c r="K369" s="65"/>
      <c r="L369" s="65"/>
      <c r="M369" s="65"/>
      <c r="N369" s="65"/>
      <c r="O369" s="65"/>
      <c r="P369" s="62"/>
      <c r="Q369" s="38"/>
      <c r="R369" s="38"/>
      <c r="S369" s="27"/>
      <c r="T369" s="28"/>
    </row>
    <row r="370" spans="1:35" ht="32.25" customHeight="1" x14ac:dyDescent="0.3">
      <c r="A370" s="41"/>
      <c r="B370" s="41"/>
      <c r="C370" s="41"/>
      <c r="D370" s="41"/>
      <c r="E370" s="41"/>
      <c r="F370" s="24" t="s">
        <v>29</v>
      </c>
      <c r="G370" s="19">
        <v>0</v>
      </c>
      <c r="H370" s="19">
        <v>0</v>
      </c>
      <c r="I370" s="19">
        <v>0</v>
      </c>
      <c r="J370" s="38"/>
      <c r="K370" s="65"/>
      <c r="L370" s="65"/>
      <c r="M370" s="65"/>
      <c r="N370" s="65"/>
      <c r="O370" s="65"/>
      <c r="P370" s="62"/>
      <c r="Q370" s="38"/>
      <c r="R370" s="38"/>
      <c r="S370" s="27"/>
      <c r="T370" s="28"/>
    </row>
    <row r="371" spans="1:35" ht="32.25" customHeight="1" x14ac:dyDescent="0.3">
      <c r="A371" s="42"/>
      <c r="B371" s="42"/>
      <c r="C371" s="42"/>
      <c r="D371" s="42"/>
      <c r="E371" s="42"/>
      <c r="F371" s="24" t="s">
        <v>46</v>
      </c>
      <c r="G371" s="19">
        <v>0</v>
      </c>
      <c r="H371" s="19">
        <v>0</v>
      </c>
      <c r="I371" s="19">
        <v>0</v>
      </c>
      <c r="J371" s="39"/>
      <c r="K371" s="66"/>
      <c r="L371" s="66"/>
      <c r="M371" s="66"/>
      <c r="N371" s="66"/>
      <c r="O371" s="66"/>
      <c r="P371" s="63"/>
      <c r="Q371" s="39"/>
      <c r="R371" s="38"/>
      <c r="S371" s="27"/>
      <c r="T371" s="28"/>
    </row>
    <row r="372" spans="1:35" ht="16.5" customHeight="1" x14ac:dyDescent="0.3">
      <c r="A372" s="58" t="s">
        <v>72</v>
      </c>
      <c r="B372" s="58"/>
      <c r="C372" s="58"/>
      <c r="D372" s="58"/>
      <c r="E372" s="58"/>
      <c r="F372" s="25" t="s">
        <v>28</v>
      </c>
      <c r="G372" s="19">
        <v>1322265.4099999999</v>
      </c>
      <c r="H372" s="19">
        <f>H373+H374+H375</f>
        <v>706392.47</v>
      </c>
      <c r="I372" s="19">
        <f>I373+I374+I375</f>
        <v>706392.47</v>
      </c>
      <c r="J372" s="37">
        <v>1</v>
      </c>
      <c r="K372" s="56" t="s">
        <v>2</v>
      </c>
      <c r="L372" s="55" t="s">
        <v>2</v>
      </c>
      <c r="M372" s="55" t="s">
        <v>2</v>
      </c>
      <c r="N372" s="55" t="s">
        <v>2</v>
      </c>
      <c r="O372" s="55" t="s">
        <v>2</v>
      </c>
      <c r="P372" s="55" t="s">
        <v>2</v>
      </c>
      <c r="Q372" s="67" t="s">
        <v>2</v>
      </c>
      <c r="R372" s="38"/>
      <c r="S372" s="11"/>
      <c r="T372" s="8"/>
    </row>
    <row r="373" spans="1:35" ht="29.25" customHeight="1" x14ac:dyDescent="0.3">
      <c r="A373" s="58"/>
      <c r="B373" s="58"/>
      <c r="C373" s="58"/>
      <c r="D373" s="58"/>
      <c r="E373" s="58"/>
      <c r="F373" s="24" t="s">
        <v>33</v>
      </c>
      <c r="G373" s="19">
        <v>0</v>
      </c>
      <c r="H373" s="19">
        <f>H353+H365</f>
        <v>0</v>
      </c>
      <c r="I373" s="19">
        <f>I353+I365</f>
        <v>0</v>
      </c>
      <c r="J373" s="38"/>
      <c r="K373" s="56"/>
      <c r="L373" s="56"/>
      <c r="M373" s="56"/>
      <c r="N373" s="56"/>
      <c r="O373" s="56"/>
      <c r="P373" s="56"/>
      <c r="Q373" s="67"/>
      <c r="R373" s="38"/>
      <c r="S373" s="11"/>
      <c r="T373" s="8"/>
    </row>
    <row r="374" spans="1:35" ht="30" customHeight="1" x14ac:dyDescent="0.3">
      <c r="A374" s="58"/>
      <c r="B374" s="58"/>
      <c r="C374" s="58"/>
      <c r="D374" s="58"/>
      <c r="E374" s="58"/>
      <c r="F374" s="24" t="s">
        <v>29</v>
      </c>
      <c r="G374" s="19">
        <v>0</v>
      </c>
      <c r="H374" s="19">
        <f t="shared" ref="H374:H375" si="115">H354+H366</f>
        <v>0</v>
      </c>
      <c r="I374" s="19">
        <f t="shared" ref="I374" si="116">I354+I366</f>
        <v>0</v>
      </c>
      <c r="J374" s="38"/>
      <c r="K374" s="56"/>
      <c r="L374" s="56"/>
      <c r="M374" s="56"/>
      <c r="N374" s="56"/>
      <c r="O374" s="56"/>
      <c r="P374" s="56"/>
      <c r="Q374" s="67"/>
      <c r="R374" s="38"/>
      <c r="S374" s="11"/>
      <c r="T374" s="8"/>
    </row>
    <row r="375" spans="1:35" ht="32.25" customHeight="1" x14ac:dyDescent="0.3">
      <c r="A375" s="58"/>
      <c r="B375" s="58"/>
      <c r="C375" s="58"/>
      <c r="D375" s="58"/>
      <c r="E375" s="58"/>
      <c r="F375" s="24" t="s">
        <v>46</v>
      </c>
      <c r="G375" s="19">
        <v>1322265.4099999999</v>
      </c>
      <c r="H375" s="19">
        <f t="shared" si="115"/>
        <v>706392.47</v>
      </c>
      <c r="I375" s="19">
        <f t="shared" ref="I375" si="117">I355+I367</f>
        <v>706392.47</v>
      </c>
      <c r="J375" s="39"/>
      <c r="K375" s="57"/>
      <c r="L375" s="57"/>
      <c r="M375" s="57"/>
      <c r="N375" s="57"/>
      <c r="O375" s="57"/>
      <c r="P375" s="57"/>
      <c r="Q375" s="67"/>
      <c r="R375" s="39"/>
      <c r="S375" s="11"/>
      <c r="T375" s="8"/>
    </row>
    <row r="376" spans="1:35" ht="17.25" customHeight="1" x14ac:dyDescent="0.3">
      <c r="A376" s="117" t="s">
        <v>22</v>
      </c>
      <c r="B376" s="117"/>
      <c r="C376" s="117"/>
      <c r="D376" s="117"/>
      <c r="E376" s="117"/>
      <c r="F376" s="25" t="s">
        <v>28</v>
      </c>
      <c r="G376" s="16">
        <f>G377+G378+G379</f>
        <v>770311899.43000007</v>
      </c>
      <c r="H376" s="16">
        <f>H377+H378+H379</f>
        <v>125344461.52</v>
      </c>
      <c r="I376" s="16">
        <f>I377+I378+I379</f>
        <v>124403582.53</v>
      </c>
      <c r="J376" s="37">
        <f>I376/H376</f>
        <v>0.99249365326085937</v>
      </c>
      <c r="K376" s="55" t="s">
        <v>2</v>
      </c>
      <c r="L376" s="55" t="s">
        <v>2</v>
      </c>
      <c r="M376" s="55" t="s">
        <v>2</v>
      </c>
      <c r="N376" s="55" t="s">
        <v>2</v>
      </c>
      <c r="O376" s="55" t="s">
        <v>2</v>
      </c>
      <c r="P376" s="55" t="s">
        <v>2</v>
      </c>
      <c r="Q376" s="55" t="s">
        <v>2</v>
      </c>
      <c r="R376" s="37">
        <f>(R25+R95+R142+R181+R212+R258+R331+R350)/8</f>
        <v>128.21570535226786</v>
      </c>
      <c r="S376" s="27"/>
      <c r="T376" s="28"/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F376" s="28"/>
      <c r="AG376" s="28"/>
      <c r="AH376" s="28"/>
      <c r="AI376" s="28"/>
    </row>
    <row r="377" spans="1:35" ht="27.6" x14ac:dyDescent="0.3">
      <c r="A377" s="117"/>
      <c r="B377" s="117"/>
      <c r="C377" s="117"/>
      <c r="D377" s="117"/>
      <c r="E377" s="117"/>
      <c r="F377" s="25" t="s">
        <v>33</v>
      </c>
      <c r="G377" s="16">
        <f t="shared" ref="G377:I379" si="118">G373+G346+G327+G251+G208+G177+G138+G91</f>
        <v>69247885.210000008</v>
      </c>
      <c r="H377" s="16">
        <f t="shared" si="118"/>
        <v>4759508.8100000005</v>
      </c>
      <c r="I377" s="16">
        <f t="shared" si="118"/>
        <v>4759508.8100000005</v>
      </c>
      <c r="J377" s="38"/>
      <c r="K377" s="56"/>
      <c r="L377" s="56"/>
      <c r="M377" s="56"/>
      <c r="N377" s="56"/>
      <c r="O377" s="56"/>
      <c r="P377" s="56"/>
      <c r="Q377" s="56"/>
      <c r="R377" s="38"/>
      <c r="S377" s="32"/>
      <c r="T377" s="28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F377" s="28"/>
      <c r="AG377" s="28"/>
      <c r="AH377" s="28"/>
      <c r="AI377" s="28"/>
    </row>
    <row r="378" spans="1:35" ht="27.6" x14ac:dyDescent="0.3">
      <c r="A378" s="117"/>
      <c r="B378" s="117"/>
      <c r="C378" s="117"/>
      <c r="D378" s="117"/>
      <c r="E378" s="117"/>
      <c r="F378" s="25" t="s">
        <v>29</v>
      </c>
      <c r="G378" s="16">
        <f t="shared" si="118"/>
        <v>220925595.28999999</v>
      </c>
      <c r="H378" s="16">
        <f t="shared" si="118"/>
        <v>44222553.510000005</v>
      </c>
      <c r="I378" s="16">
        <f t="shared" si="118"/>
        <v>43474519.200000003</v>
      </c>
      <c r="J378" s="38"/>
      <c r="K378" s="56"/>
      <c r="L378" s="56"/>
      <c r="M378" s="56"/>
      <c r="N378" s="56"/>
      <c r="O378" s="56"/>
      <c r="P378" s="56"/>
      <c r="Q378" s="56"/>
      <c r="R378" s="38"/>
      <c r="T378" s="28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F378" s="28"/>
      <c r="AG378" s="28"/>
      <c r="AH378" s="28"/>
      <c r="AI378" s="28"/>
    </row>
    <row r="379" spans="1:35" ht="27.6" x14ac:dyDescent="0.3">
      <c r="A379" s="117"/>
      <c r="B379" s="117"/>
      <c r="C379" s="117"/>
      <c r="D379" s="117"/>
      <c r="E379" s="117"/>
      <c r="F379" s="25" t="s">
        <v>46</v>
      </c>
      <c r="G379" s="17">
        <f t="shared" si="118"/>
        <v>480138418.93000001</v>
      </c>
      <c r="H379" s="17">
        <f t="shared" si="118"/>
        <v>76362399.199999988</v>
      </c>
      <c r="I379" s="17">
        <v>76169554.519999996</v>
      </c>
      <c r="J379" s="39"/>
      <c r="K379" s="57"/>
      <c r="L379" s="57"/>
      <c r="M379" s="57"/>
      <c r="N379" s="57"/>
      <c r="O379" s="57"/>
      <c r="P379" s="57"/>
      <c r="Q379" s="57"/>
      <c r="R379" s="39"/>
      <c r="T379" s="28"/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F379" s="28"/>
      <c r="AG379" s="28"/>
      <c r="AH379" s="28"/>
      <c r="AI379" s="28"/>
    </row>
    <row r="380" spans="1:35" x14ac:dyDescent="0.3">
      <c r="T380" s="28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F380" s="28"/>
      <c r="AG380" s="28"/>
      <c r="AH380" s="28"/>
      <c r="AI380" s="28"/>
    </row>
    <row r="381" spans="1:35" ht="79.5" customHeight="1" x14ac:dyDescent="0.3">
      <c r="A381" s="115" t="s">
        <v>209</v>
      </c>
      <c r="B381" s="115"/>
      <c r="C381" s="115"/>
      <c r="D381" s="115"/>
      <c r="E381" s="115"/>
      <c r="F381" s="115"/>
      <c r="G381" s="115"/>
      <c r="H381" s="115"/>
      <c r="I381" s="115"/>
      <c r="J381" s="115"/>
      <c r="K381" s="115"/>
      <c r="L381" s="115"/>
      <c r="M381" s="115"/>
      <c r="N381" s="115"/>
      <c r="O381" s="115"/>
      <c r="P381" s="115"/>
      <c r="Q381" s="115"/>
      <c r="R381" s="115"/>
    </row>
    <row r="382" spans="1:35" ht="15.6" x14ac:dyDescent="0.3">
      <c r="A382" s="114"/>
      <c r="B382" s="114"/>
      <c r="C382" s="114"/>
      <c r="D382" s="114"/>
      <c r="E382" s="114"/>
      <c r="F382" s="114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</row>
    <row r="383" spans="1:35" ht="15.6" x14ac:dyDescent="0.3">
      <c r="A383" s="116" t="s">
        <v>38</v>
      </c>
      <c r="B383" s="116"/>
      <c r="C383" s="116"/>
      <c r="D383" s="116"/>
      <c r="E383" s="116"/>
      <c r="F383" s="116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</row>
    <row r="384" spans="1:35" ht="21" customHeight="1" x14ac:dyDescent="0.3">
      <c r="A384" s="114" t="s">
        <v>246</v>
      </c>
      <c r="B384" s="114"/>
      <c r="C384" s="114"/>
      <c r="D384" s="114"/>
      <c r="E384" s="114"/>
      <c r="F384" s="114"/>
      <c r="G384" s="114"/>
      <c r="H384" s="114"/>
      <c r="I384" s="114"/>
      <c r="J384" s="114"/>
      <c r="K384" s="114"/>
      <c r="L384" s="114"/>
      <c r="M384" s="114"/>
      <c r="N384" s="114"/>
      <c r="O384" s="114"/>
      <c r="P384" s="114"/>
      <c r="Q384" s="114"/>
      <c r="R384" s="114"/>
    </row>
    <row r="385" spans="1:18" ht="24" customHeight="1" x14ac:dyDescent="0.3">
      <c r="A385" s="114" t="s">
        <v>196</v>
      </c>
      <c r="B385" s="114"/>
      <c r="C385" s="114"/>
      <c r="D385" s="114"/>
      <c r="E385" s="114"/>
      <c r="F385" s="114"/>
      <c r="G385" s="114"/>
      <c r="H385" s="114"/>
      <c r="I385" s="114"/>
      <c r="J385" s="114"/>
      <c r="K385" s="114"/>
      <c r="L385" s="114"/>
      <c r="M385" s="114"/>
      <c r="N385" s="114"/>
      <c r="O385" s="114"/>
      <c r="P385" s="114"/>
      <c r="Q385" s="114"/>
      <c r="R385" s="114"/>
    </row>
  </sheetData>
  <mergeCells count="1079">
    <mergeCell ref="A242:A245"/>
    <mergeCell ref="B242:B245"/>
    <mergeCell ref="C242:C245"/>
    <mergeCell ref="D242:D245"/>
    <mergeCell ref="E242:E245"/>
    <mergeCell ref="J242:J245"/>
    <mergeCell ref="O242:O245"/>
    <mergeCell ref="P242:P245"/>
    <mergeCell ref="A294:A297"/>
    <mergeCell ref="B294:B297"/>
    <mergeCell ref="C294:C297"/>
    <mergeCell ref="D294:D297"/>
    <mergeCell ref="E294:E297"/>
    <mergeCell ref="J294:J297"/>
    <mergeCell ref="N66:N69"/>
    <mergeCell ref="O66:O69"/>
    <mergeCell ref="P66:P69"/>
    <mergeCell ref="A66:A69"/>
    <mergeCell ref="B66:B69"/>
    <mergeCell ref="C66:C69"/>
    <mergeCell ref="D66:D69"/>
    <mergeCell ref="E66:E69"/>
    <mergeCell ref="J66:J69"/>
    <mergeCell ref="K66:K69"/>
    <mergeCell ref="L66:L69"/>
    <mergeCell ref="M66:M69"/>
    <mergeCell ref="A226:A229"/>
    <mergeCell ref="B226:B229"/>
    <mergeCell ref="C226:C229"/>
    <mergeCell ref="J226:J229"/>
    <mergeCell ref="K242:K245"/>
    <mergeCell ref="N242:N245"/>
    <mergeCell ref="K226:K229"/>
    <mergeCell ref="L226:L229"/>
    <mergeCell ref="M226:M229"/>
    <mergeCell ref="N226:N229"/>
    <mergeCell ref="O226:O229"/>
    <mergeCell ref="P226:P229"/>
    <mergeCell ref="N164:N167"/>
    <mergeCell ref="O164:O167"/>
    <mergeCell ref="P164:P167"/>
    <mergeCell ref="O172:O175"/>
    <mergeCell ref="N172:N175"/>
    <mergeCell ref="M172:M175"/>
    <mergeCell ref="K294:K297"/>
    <mergeCell ref="L294:L297"/>
    <mergeCell ref="L230:L233"/>
    <mergeCell ref="M230:M233"/>
    <mergeCell ref="N230:N233"/>
    <mergeCell ref="O230:O233"/>
    <mergeCell ref="P230:P233"/>
    <mergeCell ref="M164:M167"/>
    <mergeCell ref="L172:L175"/>
    <mergeCell ref="K172:K175"/>
    <mergeCell ref="O183:O186"/>
    <mergeCell ref="N183:N186"/>
    <mergeCell ref="M183:M186"/>
    <mergeCell ref="L183:L186"/>
    <mergeCell ref="K183:K186"/>
    <mergeCell ref="N246:N249"/>
    <mergeCell ref="M246:M249"/>
    <mergeCell ref="P238:P241"/>
    <mergeCell ref="N58:N61"/>
    <mergeCell ref="O58:O61"/>
    <mergeCell ref="P58:P61"/>
    <mergeCell ref="A62:A65"/>
    <mergeCell ref="B62:B65"/>
    <mergeCell ref="C62:C65"/>
    <mergeCell ref="D62:D65"/>
    <mergeCell ref="E62:E65"/>
    <mergeCell ref="J62:J65"/>
    <mergeCell ref="K62:K65"/>
    <mergeCell ref="L62:L65"/>
    <mergeCell ref="M62:M65"/>
    <mergeCell ref="N62:N65"/>
    <mergeCell ref="O62:O65"/>
    <mergeCell ref="P62:P65"/>
    <mergeCell ref="A58:A61"/>
    <mergeCell ref="B58:B61"/>
    <mergeCell ref="C58:C61"/>
    <mergeCell ref="D58:D61"/>
    <mergeCell ref="E58:E61"/>
    <mergeCell ref="J58:J61"/>
    <mergeCell ref="K58:K61"/>
    <mergeCell ref="L58:L61"/>
    <mergeCell ref="M58:M61"/>
    <mergeCell ref="A129:A132"/>
    <mergeCell ref="B129:B132"/>
    <mergeCell ref="C129:C132"/>
    <mergeCell ref="A262:A265"/>
    <mergeCell ref="P262:P265"/>
    <mergeCell ref="M314:M317"/>
    <mergeCell ref="C282:C285"/>
    <mergeCell ref="Q97:Q112"/>
    <mergeCell ref="K109:K112"/>
    <mergeCell ref="L109:L112"/>
    <mergeCell ref="M109:M112"/>
    <mergeCell ref="N109:N112"/>
    <mergeCell ref="O109:O112"/>
    <mergeCell ref="P109:P112"/>
    <mergeCell ref="J109:J112"/>
    <mergeCell ref="D270:D273"/>
    <mergeCell ref="C270:C273"/>
    <mergeCell ref="B270:B273"/>
    <mergeCell ref="E282:E285"/>
    <mergeCell ref="P282:P285"/>
    <mergeCell ref="Q250:Q253"/>
    <mergeCell ref="K260:K261"/>
    <mergeCell ref="L260:L261"/>
    <mergeCell ref="M260:M261"/>
    <mergeCell ref="N260:N261"/>
    <mergeCell ref="B230:B233"/>
    <mergeCell ref="C230:C233"/>
    <mergeCell ref="D230:D233"/>
    <mergeCell ref="E230:E233"/>
    <mergeCell ref="J230:J233"/>
    <mergeCell ref="K230:K233"/>
    <mergeCell ref="L242:L245"/>
    <mergeCell ref="G274:G277"/>
    <mergeCell ref="H274:H277"/>
    <mergeCell ref="Q262:Q273"/>
    <mergeCell ref="Q274:Q277"/>
    <mergeCell ref="F298:F301"/>
    <mergeCell ref="G298:G301"/>
    <mergeCell ref="H298:H301"/>
    <mergeCell ref="I298:I301"/>
    <mergeCell ref="B298:E301"/>
    <mergeCell ref="Q298:Q301"/>
    <mergeCell ref="B318:E321"/>
    <mergeCell ref="I318:I321"/>
    <mergeCell ref="H318:H321"/>
    <mergeCell ref="G318:G321"/>
    <mergeCell ref="F318:F321"/>
    <mergeCell ref="Q318:Q321"/>
    <mergeCell ref="D282:D285"/>
    <mergeCell ref="B282:B285"/>
    <mergeCell ref="E270:E273"/>
    <mergeCell ref="M294:M297"/>
    <mergeCell ref="Q302:Q317"/>
    <mergeCell ref="N294:N297"/>
    <mergeCell ref="O294:O297"/>
    <mergeCell ref="P294:P297"/>
    <mergeCell ref="B314:B317"/>
    <mergeCell ref="C314:C317"/>
    <mergeCell ref="D314:D317"/>
    <mergeCell ref="E314:E317"/>
    <mergeCell ref="J314:J317"/>
    <mergeCell ref="K314:K317"/>
    <mergeCell ref="L314:L317"/>
    <mergeCell ref="I274:I277"/>
    <mergeCell ref="N314:N317"/>
    <mergeCell ref="J203:J206"/>
    <mergeCell ref="K203:K206"/>
    <mergeCell ref="Q258:Q259"/>
    <mergeCell ref="R258:R329"/>
    <mergeCell ref="A260:A261"/>
    <mergeCell ref="B260:E261"/>
    <mergeCell ref="F260:F261"/>
    <mergeCell ref="G260:G261"/>
    <mergeCell ref="H260:H261"/>
    <mergeCell ref="I260:I261"/>
    <mergeCell ref="J260:J261"/>
    <mergeCell ref="E262:E265"/>
    <mergeCell ref="D262:D265"/>
    <mergeCell ref="C262:C265"/>
    <mergeCell ref="B262:B265"/>
    <mergeCell ref="B266:B269"/>
    <mergeCell ref="P274:P277"/>
    <mergeCell ref="P278:P281"/>
    <mergeCell ref="J278:J281"/>
    <mergeCell ref="E266:E269"/>
    <mergeCell ref="D266:D269"/>
    <mergeCell ref="C266:C269"/>
    <mergeCell ref="O262:O265"/>
    <mergeCell ref="N262:N265"/>
    <mergeCell ref="M262:M265"/>
    <mergeCell ref="L262:L265"/>
    <mergeCell ref="K262:K265"/>
    <mergeCell ref="J262:J265"/>
    <mergeCell ref="Q322:Q325"/>
    <mergeCell ref="Q260:Q261"/>
    <mergeCell ref="B274:E277"/>
    <mergeCell ref="F274:F277"/>
    <mergeCell ref="Q278:Q297"/>
    <mergeCell ref="A254:R257"/>
    <mergeCell ref="A258:E259"/>
    <mergeCell ref="F258:F259"/>
    <mergeCell ref="G258:G259"/>
    <mergeCell ref="E101:E104"/>
    <mergeCell ref="A97:A100"/>
    <mergeCell ref="B97:B100"/>
    <mergeCell ref="A125:A128"/>
    <mergeCell ref="B125:E128"/>
    <mergeCell ref="F125:F128"/>
    <mergeCell ref="G125:G128"/>
    <mergeCell ref="H125:H128"/>
    <mergeCell ref="I125:I128"/>
    <mergeCell ref="J125:J128"/>
    <mergeCell ref="K125:K128"/>
    <mergeCell ref="L125:L128"/>
    <mergeCell ref="C97:C100"/>
    <mergeCell ref="D97:D100"/>
    <mergeCell ref="E97:E100"/>
    <mergeCell ref="K121:K124"/>
    <mergeCell ref="L121:L124"/>
    <mergeCell ref="A109:A112"/>
    <mergeCell ref="B109:B112"/>
    <mergeCell ref="C109:C112"/>
    <mergeCell ref="D109:D112"/>
    <mergeCell ref="E109:E112"/>
    <mergeCell ref="M129:M132"/>
    <mergeCell ref="N129:N132"/>
    <mergeCell ref="O129:O132"/>
    <mergeCell ref="P129:P132"/>
    <mergeCell ref="J148:J151"/>
    <mergeCell ref="E148:E151"/>
    <mergeCell ref="P156:P159"/>
    <mergeCell ref="O156:O159"/>
    <mergeCell ref="K133:K136"/>
    <mergeCell ref="L133:L136"/>
    <mergeCell ref="M133:M136"/>
    <mergeCell ref="E78:E81"/>
    <mergeCell ref="J78:J81"/>
    <mergeCell ref="K78:K81"/>
    <mergeCell ref="L78:L81"/>
    <mergeCell ref="M78:M81"/>
    <mergeCell ref="N78:N81"/>
    <mergeCell ref="O78:O81"/>
    <mergeCell ref="Q78:Q89"/>
    <mergeCell ref="Q113:Q116"/>
    <mergeCell ref="P78:P81"/>
    <mergeCell ref="M97:M100"/>
    <mergeCell ref="N97:N100"/>
    <mergeCell ref="Q144:Q175"/>
    <mergeCell ref="E164:E167"/>
    <mergeCell ref="J164:J167"/>
    <mergeCell ref="K164:K167"/>
    <mergeCell ref="L164:L167"/>
    <mergeCell ref="P117:P120"/>
    <mergeCell ref="O117:O120"/>
    <mergeCell ref="N117:N120"/>
    <mergeCell ref="M117:M120"/>
    <mergeCell ref="L117:L120"/>
    <mergeCell ref="K117:K120"/>
    <mergeCell ref="J117:J120"/>
    <mergeCell ref="N144:N147"/>
    <mergeCell ref="A113:A116"/>
    <mergeCell ref="B113:E116"/>
    <mergeCell ref="F113:F116"/>
    <mergeCell ref="G113:G116"/>
    <mergeCell ref="H113:H116"/>
    <mergeCell ref="I113:I116"/>
    <mergeCell ref="J113:J116"/>
    <mergeCell ref="K113:K116"/>
    <mergeCell ref="L113:L116"/>
    <mergeCell ref="M113:M116"/>
    <mergeCell ref="N113:N116"/>
    <mergeCell ref="O113:O116"/>
    <mergeCell ref="P113:P116"/>
    <mergeCell ref="N105:N108"/>
    <mergeCell ref="O105:O108"/>
    <mergeCell ref="P105:P108"/>
    <mergeCell ref="A101:A104"/>
    <mergeCell ref="B101:B104"/>
    <mergeCell ref="L105:L108"/>
    <mergeCell ref="M105:M108"/>
    <mergeCell ref="C101:C104"/>
    <mergeCell ref="D101:D104"/>
    <mergeCell ref="C70:C73"/>
    <mergeCell ref="B70:B73"/>
    <mergeCell ref="A70:A73"/>
    <mergeCell ref="P70:P73"/>
    <mergeCell ref="O70:O73"/>
    <mergeCell ref="N70:N73"/>
    <mergeCell ref="A82:A85"/>
    <mergeCell ref="B82:B85"/>
    <mergeCell ref="C82:C85"/>
    <mergeCell ref="D82:D85"/>
    <mergeCell ref="E82:E85"/>
    <mergeCell ref="J82:J85"/>
    <mergeCell ref="K82:K85"/>
    <mergeCell ref="L82:L85"/>
    <mergeCell ref="M82:M85"/>
    <mergeCell ref="Q74:Q77"/>
    <mergeCell ref="A86:A89"/>
    <mergeCell ref="B86:B89"/>
    <mergeCell ref="C86:C89"/>
    <mergeCell ref="D86:D89"/>
    <mergeCell ref="E86:E89"/>
    <mergeCell ref="J86:J89"/>
    <mergeCell ref="K86:K89"/>
    <mergeCell ref="L86:L89"/>
    <mergeCell ref="M86:M89"/>
    <mergeCell ref="N86:N89"/>
    <mergeCell ref="O86:O89"/>
    <mergeCell ref="P86:P89"/>
    <mergeCell ref="A78:A81"/>
    <mergeCell ref="B78:B81"/>
    <mergeCell ref="C78:C81"/>
    <mergeCell ref="D78:D81"/>
    <mergeCell ref="P38:P41"/>
    <mergeCell ref="O38:O41"/>
    <mergeCell ref="B34:B37"/>
    <mergeCell ref="C30:C33"/>
    <mergeCell ref="C34:C37"/>
    <mergeCell ref="O30:O33"/>
    <mergeCell ref="B25:F25"/>
    <mergeCell ref="R25:S93"/>
    <mergeCell ref="A46:A49"/>
    <mergeCell ref="P46:P49"/>
    <mergeCell ref="O46:O49"/>
    <mergeCell ref="N46:N49"/>
    <mergeCell ref="M54:M57"/>
    <mergeCell ref="N54:N57"/>
    <mergeCell ref="M70:M73"/>
    <mergeCell ref="N1:S4"/>
    <mergeCell ref="B17:B20"/>
    <mergeCell ref="Q17:Q20"/>
    <mergeCell ref="A90:B93"/>
    <mergeCell ref="C90:C93"/>
    <mergeCell ref="D90:D93"/>
    <mergeCell ref="E90:E93"/>
    <mergeCell ref="K90:K93"/>
    <mergeCell ref="L90:L93"/>
    <mergeCell ref="A17:A20"/>
    <mergeCell ref="G19:G20"/>
    <mergeCell ref="F19:F20"/>
    <mergeCell ref="M19:M20"/>
    <mergeCell ref="L18:L20"/>
    <mergeCell ref="L54:L57"/>
    <mergeCell ref="N82:N85"/>
    <mergeCell ref="O82:O85"/>
    <mergeCell ref="L70:L73"/>
    <mergeCell ref="K70:K73"/>
    <mergeCell ref="P54:P57"/>
    <mergeCell ref="O54:O57"/>
    <mergeCell ref="B74:E77"/>
    <mergeCell ref="F74:F77"/>
    <mergeCell ref="G74:G77"/>
    <mergeCell ref="H74:H77"/>
    <mergeCell ref="I74:I77"/>
    <mergeCell ref="J74:J77"/>
    <mergeCell ref="K74:K77"/>
    <mergeCell ref="L74:L77"/>
    <mergeCell ref="M74:M77"/>
    <mergeCell ref="O133:O136"/>
    <mergeCell ref="P133:P136"/>
    <mergeCell ref="D54:D57"/>
    <mergeCell ref="E54:E57"/>
    <mergeCell ref="J54:J57"/>
    <mergeCell ref="K54:K57"/>
    <mergeCell ref="O97:O100"/>
    <mergeCell ref="P97:P100"/>
    <mergeCell ref="K101:K104"/>
    <mergeCell ref="L101:L104"/>
    <mergeCell ref="M101:M104"/>
    <mergeCell ref="N101:N104"/>
    <mergeCell ref="O101:O104"/>
    <mergeCell ref="P101:P104"/>
    <mergeCell ref="B96:E96"/>
    <mergeCell ref="P82:P85"/>
    <mergeCell ref="N74:N77"/>
    <mergeCell ref="O74:O77"/>
    <mergeCell ref="P74:P77"/>
    <mergeCell ref="N6:R9"/>
    <mergeCell ref="A13:S13"/>
    <mergeCell ref="A14:S14"/>
    <mergeCell ref="H19:I19"/>
    <mergeCell ref="D19:E19"/>
    <mergeCell ref="R17:S20"/>
    <mergeCell ref="R21:S21"/>
    <mergeCell ref="C19:C20"/>
    <mergeCell ref="N19:O19"/>
    <mergeCell ref="M18:O18"/>
    <mergeCell ref="K18:K20"/>
    <mergeCell ref="A12:S12"/>
    <mergeCell ref="J19:J20"/>
    <mergeCell ref="K17:P17"/>
    <mergeCell ref="A15:S15"/>
    <mergeCell ref="M34:M37"/>
    <mergeCell ref="N30:N33"/>
    <mergeCell ref="N34:N37"/>
    <mergeCell ref="D30:D33"/>
    <mergeCell ref="A30:A33"/>
    <mergeCell ref="A34:A37"/>
    <mergeCell ref="L30:L33"/>
    <mergeCell ref="L34:L37"/>
    <mergeCell ref="E30:E33"/>
    <mergeCell ref="D34:D37"/>
    <mergeCell ref="E34:E37"/>
    <mergeCell ref="K30:K33"/>
    <mergeCell ref="K34:K37"/>
    <mergeCell ref="B30:B33"/>
    <mergeCell ref="A23:R23"/>
    <mergeCell ref="O34:O37"/>
    <mergeCell ref="P30:P33"/>
    <mergeCell ref="M26:M29"/>
    <mergeCell ref="L26:L29"/>
    <mergeCell ref="P18:P20"/>
    <mergeCell ref="C17:J18"/>
    <mergeCell ref="A26:A29"/>
    <mergeCell ref="B26:B29"/>
    <mergeCell ref="C26:C29"/>
    <mergeCell ref="D26:D29"/>
    <mergeCell ref="E26:E29"/>
    <mergeCell ref="K26:K29"/>
    <mergeCell ref="A22:R22"/>
    <mergeCell ref="A24:R24"/>
    <mergeCell ref="J26:J29"/>
    <mergeCell ref="J30:J33"/>
    <mergeCell ref="J90:J93"/>
    <mergeCell ref="A95:E95"/>
    <mergeCell ref="R95:R140"/>
    <mergeCell ref="Q90:Q93"/>
    <mergeCell ref="J97:J100"/>
    <mergeCell ref="J101:J104"/>
    <mergeCell ref="D38:D41"/>
    <mergeCell ref="C38:C41"/>
    <mergeCell ref="J38:J41"/>
    <mergeCell ref="M46:M49"/>
    <mergeCell ref="L46:L49"/>
    <mergeCell ref="M121:M124"/>
    <mergeCell ref="N121:N124"/>
    <mergeCell ref="O121:O124"/>
    <mergeCell ref="P121:P124"/>
    <mergeCell ref="J105:J108"/>
    <mergeCell ref="B133:B136"/>
    <mergeCell ref="C133:C136"/>
    <mergeCell ref="N376:N379"/>
    <mergeCell ref="M376:M379"/>
    <mergeCell ref="L376:L379"/>
    <mergeCell ref="K376:K379"/>
    <mergeCell ref="A137:E140"/>
    <mergeCell ref="K137:K140"/>
    <mergeCell ref="L137:L140"/>
    <mergeCell ref="M137:M140"/>
    <mergeCell ref="R376:R379"/>
    <mergeCell ref="Q376:Q379"/>
    <mergeCell ref="P191:P194"/>
    <mergeCell ref="K144:K147"/>
    <mergeCell ref="J144:J147"/>
    <mergeCell ref="A144:A147"/>
    <mergeCell ref="J172:J175"/>
    <mergeCell ref="E172:E175"/>
    <mergeCell ref="P144:P147"/>
    <mergeCell ref="O144:O147"/>
    <mergeCell ref="P148:P151"/>
    <mergeCell ref="O148:O151"/>
    <mergeCell ref="N148:N151"/>
    <mergeCell ref="M148:M151"/>
    <mergeCell ref="L148:L151"/>
    <mergeCell ref="K148:K151"/>
    <mergeCell ref="Q195:Q198"/>
    <mergeCell ref="Q183:Q194"/>
    <mergeCell ref="R212:R253"/>
    <mergeCell ref="H258:H259"/>
    <mergeCell ref="I258:I259"/>
    <mergeCell ref="J258:J259"/>
    <mergeCell ref="K258:K259"/>
    <mergeCell ref="L258:L259"/>
    <mergeCell ref="M144:M147"/>
    <mergeCell ref="L144:L147"/>
    <mergeCell ref="Q137:Q140"/>
    <mergeCell ref="Q117:Q124"/>
    <mergeCell ref="M125:M128"/>
    <mergeCell ref="N125:N128"/>
    <mergeCell ref="O125:O128"/>
    <mergeCell ref="P125:P128"/>
    <mergeCell ref="Q125:Q128"/>
    <mergeCell ref="Q129:Q136"/>
    <mergeCell ref="N133:N136"/>
    <mergeCell ref="J121:J124"/>
    <mergeCell ref="D129:D132"/>
    <mergeCell ref="E129:E132"/>
    <mergeCell ref="J129:J132"/>
    <mergeCell ref="K129:K132"/>
    <mergeCell ref="L129:L132"/>
    <mergeCell ref="A376:E379"/>
    <mergeCell ref="P376:P379"/>
    <mergeCell ref="O376:O379"/>
    <mergeCell ref="P34:P37"/>
    <mergeCell ref="M30:M33"/>
    <mergeCell ref="O42:O45"/>
    <mergeCell ref="N42:N45"/>
    <mergeCell ref="M42:M45"/>
    <mergeCell ref="L42:L45"/>
    <mergeCell ref="K42:K45"/>
    <mergeCell ref="J42:J45"/>
    <mergeCell ref="E46:E49"/>
    <mergeCell ref="D46:D49"/>
    <mergeCell ref="C46:C49"/>
    <mergeCell ref="B46:B49"/>
    <mergeCell ref="E117:E120"/>
    <mergeCell ref="A117:A120"/>
    <mergeCell ref="B143:E143"/>
    <mergeCell ref="E144:E147"/>
    <mergeCell ref="D144:D147"/>
    <mergeCell ref="J70:J73"/>
    <mergeCell ref="E42:E45"/>
    <mergeCell ref="D42:D45"/>
    <mergeCell ref="C42:C45"/>
    <mergeCell ref="A74:A77"/>
    <mergeCell ref="A54:A57"/>
    <mergeCell ref="B54:B57"/>
    <mergeCell ref="C54:C57"/>
    <mergeCell ref="D133:D136"/>
    <mergeCell ref="E133:E136"/>
    <mergeCell ref="J133:J136"/>
    <mergeCell ref="A133:A136"/>
    <mergeCell ref="A385:R385"/>
    <mergeCell ref="A384:R384"/>
    <mergeCell ref="J376:J379"/>
    <mergeCell ref="A381:R381"/>
    <mergeCell ref="O137:O140"/>
    <mergeCell ref="P137:P140"/>
    <mergeCell ref="J137:J140"/>
    <mergeCell ref="Q26:Q73"/>
    <mergeCell ref="E70:E73"/>
    <mergeCell ref="D70:D73"/>
    <mergeCell ref="N90:N93"/>
    <mergeCell ref="O90:O93"/>
    <mergeCell ref="P90:P93"/>
    <mergeCell ref="A141:R141"/>
    <mergeCell ref="A142:E142"/>
    <mergeCell ref="N137:N140"/>
    <mergeCell ref="A121:A124"/>
    <mergeCell ref="B121:B124"/>
    <mergeCell ref="C121:C124"/>
    <mergeCell ref="D121:D124"/>
    <mergeCell ref="E121:E124"/>
    <mergeCell ref="B117:B120"/>
    <mergeCell ref="C117:C120"/>
    <mergeCell ref="D117:D120"/>
    <mergeCell ref="A383:F383"/>
    <mergeCell ref="K105:K108"/>
    <mergeCell ref="O26:O29"/>
    <mergeCell ref="P26:P29"/>
    <mergeCell ref="N26:N29"/>
    <mergeCell ref="A382:F382"/>
    <mergeCell ref="J34:J37"/>
    <mergeCell ref="E38:E41"/>
    <mergeCell ref="B38:B41"/>
    <mergeCell ref="B42:B45"/>
    <mergeCell ref="E50:E53"/>
    <mergeCell ref="D50:D53"/>
    <mergeCell ref="C50:C53"/>
    <mergeCell ref="B50:B53"/>
    <mergeCell ref="A94:R94"/>
    <mergeCell ref="M90:M93"/>
    <mergeCell ref="A105:A108"/>
    <mergeCell ref="B105:B108"/>
    <mergeCell ref="C105:C108"/>
    <mergeCell ref="D105:D108"/>
    <mergeCell ref="E105:E108"/>
    <mergeCell ref="N38:N41"/>
    <mergeCell ref="M38:M41"/>
    <mergeCell ref="L38:L41"/>
    <mergeCell ref="K38:K41"/>
    <mergeCell ref="A50:A53"/>
    <mergeCell ref="P50:P53"/>
    <mergeCell ref="O50:O53"/>
    <mergeCell ref="N50:N53"/>
    <mergeCell ref="M50:M53"/>
    <mergeCell ref="L50:L53"/>
    <mergeCell ref="K50:K53"/>
    <mergeCell ref="J50:J53"/>
    <mergeCell ref="A42:A45"/>
    <mergeCell ref="P42:P45"/>
    <mergeCell ref="K46:K49"/>
    <mergeCell ref="J46:J49"/>
    <mergeCell ref="A38:A41"/>
    <mergeCell ref="K97:K100"/>
    <mergeCell ref="L97:L100"/>
    <mergeCell ref="O152:O155"/>
    <mergeCell ref="N152:N155"/>
    <mergeCell ref="A181:E181"/>
    <mergeCell ref="B182:E182"/>
    <mergeCell ref="E183:E186"/>
    <mergeCell ref="D183:D186"/>
    <mergeCell ref="C183:C186"/>
    <mergeCell ref="B183:B186"/>
    <mergeCell ref="K160:K163"/>
    <mergeCell ref="K156:K159"/>
    <mergeCell ref="J156:J159"/>
    <mergeCell ref="A180:R180"/>
    <mergeCell ref="M152:M155"/>
    <mergeCell ref="L152:L155"/>
    <mergeCell ref="K152:K155"/>
    <mergeCell ref="J152:J155"/>
    <mergeCell ref="J160:J163"/>
    <mergeCell ref="D172:D175"/>
    <mergeCell ref="A176:E179"/>
    <mergeCell ref="C172:C175"/>
    <mergeCell ref="B172:B175"/>
    <mergeCell ref="B164:B167"/>
    <mergeCell ref="C164:C167"/>
    <mergeCell ref="D164:D167"/>
    <mergeCell ref="E156:E159"/>
    <mergeCell ref="D156:D159"/>
    <mergeCell ref="C156:C159"/>
    <mergeCell ref="B156:B159"/>
    <mergeCell ref="A156:A159"/>
    <mergeCell ref="E160:E163"/>
    <mergeCell ref="B160:B163"/>
    <mergeCell ref="A160:A163"/>
    <mergeCell ref="D148:D151"/>
    <mergeCell ref="C148:C151"/>
    <mergeCell ref="B148:B151"/>
    <mergeCell ref="A148:A151"/>
    <mergeCell ref="N156:N159"/>
    <mergeCell ref="M156:M159"/>
    <mergeCell ref="L156:L159"/>
    <mergeCell ref="A172:A175"/>
    <mergeCell ref="D160:D163"/>
    <mergeCell ref="C160:C163"/>
    <mergeCell ref="P152:P155"/>
    <mergeCell ref="R181:R210"/>
    <mergeCell ref="R142:R179"/>
    <mergeCell ref="P160:P163"/>
    <mergeCell ref="O160:O163"/>
    <mergeCell ref="N160:N163"/>
    <mergeCell ref="M160:M163"/>
    <mergeCell ref="L160:L163"/>
    <mergeCell ref="P172:P175"/>
    <mergeCell ref="J183:J186"/>
    <mergeCell ref="L187:L190"/>
    <mergeCell ref="M187:M190"/>
    <mergeCell ref="N187:N190"/>
    <mergeCell ref="O187:O190"/>
    <mergeCell ref="N191:N194"/>
    <mergeCell ref="O191:O194"/>
    <mergeCell ref="J191:J194"/>
    <mergeCell ref="Q176:Q179"/>
    <mergeCell ref="P176:P179"/>
    <mergeCell ref="O176:O179"/>
    <mergeCell ref="N176:N179"/>
    <mergeCell ref="C144:C147"/>
    <mergeCell ref="B144:B147"/>
    <mergeCell ref="E152:E155"/>
    <mergeCell ref="D152:D155"/>
    <mergeCell ref="C152:C155"/>
    <mergeCell ref="B152:B155"/>
    <mergeCell ref="A152:A155"/>
    <mergeCell ref="A164:A167"/>
    <mergeCell ref="M176:M179"/>
    <mergeCell ref="L176:L179"/>
    <mergeCell ref="K176:K179"/>
    <mergeCell ref="J176:J179"/>
    <mergeCell ref="P207:P210"/>
    <mergeCell ref="O207:O210"/>
    <mergeCell ref="N207:N210"/>
    <mergeCell ref="M207:M210"/>
    <mergeCell ref="L207:L210"/>
    <mergeCell ref="K207:K210"/>
    <mergeCell ref="L203:L206"/>
    <mergeCell ref="M203:M206"/>
    <mergeCell ref="N203:N206"/>
    <mergeCell ref="O203:O206"/>
    <mergeCell ref="P203:P206"/>
    <mergeCell ref="P195:P198"/>
    <mergeCell ref="J195:J198"/>
    <mergeCell ref="K195:K198"/>
    <mergeCell ref="L195:L198"/>
    <mergeCell ref="M195:M198"/>
    <mergeCell ref="N195:N198"/>
    <mergeCell ref="O195:O198"/>
    <mergeCell ref="P187:P190"/>
    <mergeCell ref="A183:A186"/>
    <mergeCell ref="P183:P186"/>
    <mergeCell ref="A207:E210"/>
    <mergeCell ref="A187:A190"/>
    <mergeCell ref="B187:B190"/>
    <mergeCell ref="C187:C190"/>
    <mergeCell ref="D187:D190"/>
    <mergeCell ref="E187:E190"/>
    <mergeCell ref="J187:J190"/>
    <mergeCell ref="K187:K190"/>
    <mergeCell ref="A191:A194"/>
    <mergeCell ref="B191:B194"/>
    <mergeCell ref="C191:C194"/>
    <mergeCell ref="K191:K194"/>
    <mergeCell ref="L191:L194"/>
    <mergeCell ref="M191:M194"/>
    <mergeCell ref="A195:A198"/>
    <mergeCell ref="B195:E198"/>
    <mergeCell ref="F195:F198"/>
    <mergeCell ref="D191:D194"/>
    <mergeCell ref="E191:E194"/>
    <mergeCell ref="J207:J210"/>
    <mergeCell ref="A199:A202"/>
    <mergeCell ref="B199:B202"/>
    <mergeCell ref="C199:C202"/>
    <mergeCell ref="D199:D202"/>
    <mergeCell ref="E199:E202"/>
    <mergeCell ref="J199:J202"/>
    <mergeCell ref="K199:K202"/>
    <mergeCell ref="E218:E221"/>
    <mergeCell ref="D218:D221"/>
    <mergeCell ref="C218:C221"/>
    <mergeCell ref="B218:B221"/>
    <mergeCell ref="G195:G198"/>
    <mergeCell ref="H195:H198"/>
    <mergeCell ref="I195:I198"/>
    <mergeCell ref="A218:A221"/>
    <mergeCell ref="P218:P221"/>
    <mergeCell ref="O218:O221"/>
    <mergeCell ref="N218:N221"/>
    <mergeCell ref="M218:M221"/>
    <mergeCell ref="L218:L221"/>
    <mergeCell ref="K218:K221"/>
    <mergeCell ref="J218:J221"/>
    <mergeCell ref="A211:R211"/>
    <mergeCell ref="A212:E212"/>
    <mergeCell ref="B213:E213"/>
    <mergeCell ref="E214:E217"/>
    <mergeCell ref="D214:D217"/>
    <mergeCell ref="Q199:Q206"/>
    <mergeCell ref="Q207:Q210"/>
    <mergeCell ref="L199:L202"/>
    <mergeCell ref="M199:M202"/>
    <mergeCell ref="N199:N202"/>
    <mergeCell ref="O199:O202"/>
    <mergeCell ref="P199:P202"/>
    <mergeCell ref="A203:A206"/>
    <mergeCell ref="B203:B206"/>
    <mergeCell ref="C203:C206"/>
    <mergeCell ref="D203:D206"/>
    <mergeCell ref="E203:E206"/>
    <mergeCell ref="L246:L249"/>
    <mergeCell ref="K246:K249"/>
    <mergeCell ref="J246:J249"/>
    <mergeCell ref="E222:E225"/>
    <mergeCell ref="D222:D225"/>
    <mergeCell ref="C222:C225"/>
    <mergeCell ref="B222:B225"/>
    <mergeCell ref="A222:A225"/>
    <mergeCell ref="P222:P225"/>
    <mergeCell ref="O222:O225"/>
    <mergeCell ref="N222:N225"/>
    <mergeCell ref="M222:M225"/>
    <mergeCell ref="L222:L225"/>
    <mergeCell ref="K222:K225"/>
    <mergeCell ref="J222:J225"/>
    <mergeCell ref="C234:C237"/>
    <mergeCell ref="D234:D237"/>
    <mergeCell ref="O234:O237"/>
    <mergeCell ref="P234:P237"/>
    <mergeCell ref="A238:A241"/>
    <mergeCell ref="B238:B241"/>
    <mergeCell ref="C238:C241"/>
    <mergeCell ref="D238:D241"/>
    <mergeCell ref="E238:E241"/>
    <mergeCell ref="J238:J241"/>
    <mergeCell ref="K238:K241"/>
    <mergeCell ref="L238:L241"/>
    <mergeCell ref="M238:M241"/>
    <mergeCell ref="N238:N241"/>
    <mergeCell ref="O238:O241"/>
    <mergeCell ref="B234:B237"/>
    <mergeCell ref="M242:M245"/>
    <mergeCell ref="E278:E281"/>
    <mergeCell ref="O278:O281"/>
    <mergeCell ref="N278:N281"/>
    <mergeCell ref="M278:M281"/>
    <mergeCell ref="L278:L281"/>
    <mergeCell ref="K278:K281"/>
    <mergeCell ref="C214:C217"/>
    <mergeCell ref="B214:B217"/>
    <mergeCell ref="A214:A217"/>
    <mergeCell ref="M214:M217"/>
    <mergeCell ref="L214:L217"/>
    <mergeCell ref="K214:K217"/>
    <mergeCell ref="J214:J217"/>
    <mergeCell ref="P214:P217"/>
    <mergeCell ref="O214:O217"/>
    <mergeCell ref="N214:N217"/>
    <mergeCell ref="Q214:Q249"/>
    <mergeCell ref="E246:E249"/>
    <mergeCell ref="D246:D249"/>
    <mergeCell ref="A230:A233"/>
    <mergeCell ref="A234:A237"/>
    <mergeCell ref="E234:E237"/>
    <mergeCell ref="J234:J237"/>
    <mergeCell ref="K234:K237"/>
    <mergeCell ref="L234:L237"/>
    <mergeCell ref="M234:M237"/>
    <mergeCell ref="N234:N237"/>
    <mergeCell ref="B246:B249"/>
    <mergeCell ref="A246:A249"/>
    <mergeCell ref="P246:P249"/>
    <mergeCell ref="O246:O249"/>
    <mergeCell ref="C246:C249"/>
    <mergeCell ref="N266:N269"/>
    <mergeCell ref="M266:M269"/>
    <mergeCell ref="L266:L269"/>
    <mergeCell ref="K266:K269"/>
    <mergeCell ref="J266:J269"/>
    <mergeCell ref="A270:A273"/>
    <mergeCell ref="P270:P273"/>
    <mergeCell ref="O270:O273"/>
    <mergeCell ref="N270:N273"/>
    <mergeCell ref="M270:M273"/>
    <mergeCell ref="L270:L273"/>
    <mergeCell ref="K270:K273"/>
    <mergeCell ref="J270:J273"/>
    <mergeCell ref="P260:P261"/>
    <mergeCell ref="A282:A285"/>
    <mergeCell ref="A274:A277"/>
    <mergeCell ref="D278:D281"/>
    <mergeCell ref="C278:C281"/>
    <mergeCell ref="B278:B281"/>
    <mergeCell ref="A278:A281"/>
    <mergeCell ref="O282:O285"/>
    <mergeCell ref="N282:N285"/>
    <mergeCell ref="M282:M285"/>
    <mergeCell ref="L282:L285"/>
    <mergeCell ref="K282:K285"/>
    <mergeCell ref="J282:J285"/>
    <mergeCell ref="O274:O277"/>
    <mergeCell ref="N274:N277"/>
    <mergeCell ref="M274:M277"/>
    <mergeCell ref="L274:L277"/>
    <mergeCell ref="K274:K277"/>
    <mergeCell ref="J274:J277"/>
    <mergeCell ref="B302:B305"/>
    <mergeCell ref="A302:A305"/>
    <mergeCell ref="P302:P305"/>
    <mergeCell ref="O302:O305"/>
    <mergeCell ref="A250:E253"/>
    <mergeCell ref="J250:J253"/>
    <mergeCell ref="K250:K253"/>
    <mergeCell ref="L250:L253"/>
    <mergeCell ref="M250:M253"/>
    <mergeCell ref="N250:N253"/>
    <mergeCell ref="O250:O253"/>
    <mergeCell ref="P250:P253"/>
    <mergeCell ref="O260:O261"/>
    <mergeCell ref="B286:B289"/>
    <mergeCell ref="A286:A289"/>
    <mergeCell ref="P286:P289"/>
    <mergeCell ref="O286:O289"/>
    <mergeCell ref="N286:N289"/>
    <mergeCell ref="M286:M289"/>
    <mergeCell ref="L286:L289"/>
    <mergeCell ref="K286:K289"/>
    <mergeCell ref="J286:J289"/>
    <mergeCell ref="C286:C289"/>
    <mergeCell ref="E286:E289"/>
    <mergeCell ref="D286:D289"/>
    <mergeCell ref="M258:M259"/>
    <mergeCell ref="N258:N259"/>
    <mergeCell ref="O258:O259"/>
    <mergeCell ref="P258:P259"/>
    <mergeCell ref="A266:A269"/>
    <mergeCell ref="P266:P269"/>
    <mergeCell ref="O266:O269"/>
    <mergeCell ref="A314:A317"/>
    <mergeCell ref="O314:O317"/>
    <mergeCell ref="P314:P317"/>
    <mergeCell ref="A318:A321"/>
    <mergeCell ref="E290:E293"/>
    <mergeCell ref="D290:D293"/>
    <mergeCell ref="C290:C293"/>
    <mergeCell ref="B290:B293"/>
    <mergeCell ref="A290:A293"/>
    <mergeCell ref="P290:P293"/>
    <mergeCell ref="O290:O293"/>
    <mergeCell ref="N290:N293"/>
    <mergeCell ref="M290:M293"/>
    <mergeCell ref="L290:L293"/>
    <mergeCell ref="K290:K293"/>
    <mergeCell ref="J290:J293"/>
    <mergeCell ref="N302:N305"/>
    <mergeCell ref="M302:M305"/>
    <mergeCell ref="L302:L305"/>
    <mergeCell ref="K302:K305"/>
    <mergeCell ref="J302:J305"/>
    <mergeCell ref="A298:A301"/>
    <mergeCell ref="P298:P301"/>
    <mergeCell ref="O298:O301"/>
    <mergeCell ref="N298:N301"/>
    <mergeCell ref="M298:M301"/>
    <mergeCell ref="L298:L301"/>
    <mergeCell ref="K298:K301"/>
    <mergeCell ref="J298:J301"/>
    <mergeCell ref="E302:E305"/>
    <mergeCell ref="D302:D305"/>
    <mergeCell ref="C302:C305"/>
    <mergeCell ref="E310:E313"/>
    <mergeCell ref="D310:D313"/>
    <mergeCell ref="C310:C313"/>
    <mergeCell ref="B310:B313"/>
    <mergeCell ref="A310:A313"/>
    <mergeCell ref="P306:P309"/>
    <mergeCell ref="O306:O309"/>
    <mergeCell ref="N306:N309"/>
    <mergeCell ref="M306:M309"/>
    <mergeCell ref="L306:L309"/>
    <mergeCell ref="K306:K309"/>
    <mergeCell ref="J306:J309"/>
    <mergeCell ref="P310:P313"/>
    <mergeCell ref="O310:O313"/>
    <mergeCell ref="N310:N313"/>
    <mergeCell ref="M310:M313"/>
    <mergeCell ref="L310:L313"/>
    <mergeCell ref="K310:K313"/>
    <mergeCell ref="J310:J313"/>
    <mergeCell ref="E306:E309"/>
    <mergeCell ref="D306:D309"/>
    <mergeCell ref="C306:C309"/>
    <mergeCell ref="B306:B309"/>
    <mergeCell ref="A306:A309"/>
    <mergeCell ref="P318:P321"/>
    <mergeCell ref="O318:O321"/>
    <mergeCell ref="N318:N321"/>
    <mergeCell ref="M318:M321"/>
    <mergeCell ref="L318:L321"/>
    <mergeCell ref="K318:K321"/>
    <mergeCell ref="J318:J321"/>
    <mergeCell ref="K345:K348"/>
    <mergeCell ref="L345:L348"/>
    <mergeCell ref="M345:M348"/>
    <mergeCell ref="N345:N348"/>
    <mergeCell ref="O345:O348"/>
    <mergeCell ref="P345:P348"/>
    <mergeCell ref="N326:N329"/>
    <mergeCell ref="O326:O329"/>
    <mergeCell ref="P326:P329"/>
    <mergeCell ref="C341:C344"/>
    <mergeCell ref="M322:M325"/>
    <mergeCell ref="L322:L325"/>
    <mergeCell ref="K322:K325"/>
    <mergeCell ref="J322:J325"/>
    <mergeCell ref="M337:M340"/>
    <mergeCell ref="N337:N340"/>
    <mergeCell ref="O337:O340"/>
    <mergeCell ref="P337:P340"/>
    <mergeCell ref="A331:E331"/>
    <mergeCell ref="B332:E332"/>
    <mergeCell ref="P333:P336"/>
    <mergeCell ref="O333:O336"/>
    <mergeCell ref="E322:E325"/>
    <mergeCell ref="D322:D325"/>
    <mergeCell ref="C322:C325"/>
    <mergeCell ref="B322:B325"/>
    <mergeCell ref="A322:A325"/>
    <mergeCell ref="P322:P325"/>
    <mergeCell ref="O322:O325"/>
    <mergeCell ref="N322:N325"/>
    <mergeCell ref="R331:R348"/>
    <mergeCell ref="D341:D344"/>
    <mergeCell ref="A345:E348"/>
    <mergeCell ref="J345:J348"/>
    <mergeCell ref="L333:L336"/>
    <mergeCell ref="K333:K336"/>
    <mergeCell ref="J333:J336"/>
    <mergeCell ref="Q333:Q344"/>
    <mergeCell ref="E333:E336"/>
    <mergeCell ref="P341:P344"/>
    <mergeCell ref="O341:O344"/>
    <mergeCell ref="N341:N344"/>
    <mergeCell ref="M341:M344"/>
    <mergeCell ref="L341:L344"/>
    <mergeCell ref="Q372:Q375"/>
    <mergeCell ref="P352:P355"/>
    <mergeCell ref="Q345:Q348"/>
    <mergeCell ref="B356:B359"/>
    <mergeCell ref="A356:A359"/>
    <mergeCell ref="P356:P359"/>
    <mergeCell ref="O356:O359"/>
    <mergeCell ref="N356:N359"/>
    <mergeCell ref="M356:M359"/>
    <mergeCell ref="A349:R349"/>
    <mergeCell ref="A350:E350"/>
    <mergeCell ref="B351:E351"/>
    <mergeCell ref="E352:E355"/>
    <mergeCell ref="D352:D355"/>
    <mergeCell ref="C352:C355"/>
    <mergeCell ref="L356:L359"/>
    <mergeCell ref="K356:K359"/>
    <mergeCell ref="J356:J359"/>
    <mergeCell ref="K372:K375"/>
    <mergeCell ref="L372:L375"/>
    <mergeCell ref="M372:M375"/>
    <mergeCell ref="A364:A367"/>
    <mergeCell ref="O364:O367"/>
    <mergeCell ref="N364:N367"/>
    <mergeCell ref="M364:M367"/>
    <mergeCell ref="L364:L367"/>
    <mergeCell ref="K364:K367"/>
    <mergeCell ref="J364:J367"/>
    <mergeCell ref="A360:A363"/>
    <mergeCell ref="A368:A371"/>
    <mergeCell ref="E368:E371"/>
    <mergeCell ref="D368:D371"/>
    <mergeCell ref="N372:N375"/>
    <mergeCell ref="N333:N336"/>
    <mergeCell ref="M333:M336"/>
    <mergeCell ref="K341:K344"/>
    <mergeCell ref="J341:J344"/>
    <mergeCell ref="E341:E344"/>
    <mergeCell ref="D333:D336"/>
    <mergeCell ref="C333:C336"/>
    <mergeCell ref="B333:B336"/>
    <mergeCell ref="A333:A336"/>
    <mergeCell ref="A337:A340"/>
    <mergeCell ref="B337:B340"/>
    <mergeCell ref="C337:C340"/>
    <mergeCell ref="D337:D340"/>
    <mergeCell ref="E337:E340"/>
    <mergeCell ref="J337:J340"/>
    <mergeCell ref="K337:K340"/>
    <mergeCell ref="L337:L340"/>
    <mergeCell ref="B341:B344"/>
    <mergeCell ref="A341:A344"/>
    <mergeCell ref="R350:R375"/>
    <mergeCell ref="P360:P363"/>
    <mergeCell ref="O360:O363"/>
    <mergeCell ref="N360:N363"/>
    <mergeCell ref="M360:M363"/>
    <mergeCell ref="L360:L363"/>
    <mergeCell ref="K360:K363"/>
    <mergeCell ref="J360:J363"/>
    <mergeCell ref="B368:B371"/>
    <mergeCell ref="P368:P371"/>
    <mergeCell ref="O368:O371"/>
    <mergeCell ref="N368:N371"/>
    <mergeCell ref="M368:M371"/>
    <mergeCell ref="L368:L371"/>
    <mergeCell ref="K368:K371"/>
    <mergeCell ref="J368:J371"/>
    <mergeCell ref="B352:B355"/>
    <mergeCell ref="O372:O375"/>
    <mergeCell ref="P372:P375"/>
    <mergeCell ref="E356:E359"/>
    <mergeCell ref="D356:D359"/>
    <mergeCell ref="C356:C359"/>
    <mergeCell ref="E364:E367"/>
    <mergeCell ref="D364:D367"/>
    <mergeCell ref="O352:O355"/>
    <mergeCell ref="N352:N355"/>
    <mergeCell ref="M352:M355"/>
    <mergeCell ref="L352:L355"/>
    <mergeCell ref="K352:K355"/>
    <mergeCell ref="J352:J355"/>
    <mergeCell ref="A372:E375"/>
    <mergeCell ref="J372:J375"/>
    <mergeCell ref="N168:N171"/>
    <mergeCell ref="O168:O171"/>
    <mergeCell ref="P168:P171"/>
    <mergeCell ref="A168:A171"/>
    <mergeCell ref="B168:B171"/>
    <mergeCell ref="C168:C171"/>
    <mergeCell ref="D168:D171"/>
    <mergeCell ref="E168:E171"/>
    <mergeCell ref="J168:J171"/>
    <mergeCell ref="K168:K171"/>
    <mergeCell ref="L168:L171"/>
    <mergeCell ref="M168:M171"/>
    <mergeCell ref="B364:B367"/>
    <mergeCell ref="Q360:Q363"/>
    <mergeCell ref="Q352:Q359"/>
    <mergeCell ref="Q364:Q371"/>
    <mergeCell ref="B360:E363"/>
    <mergeCell ref="F360:F363"/>
    <mergeCell ref="G360:G363"/>
    <mergeCell ref="H360:H363"/>
    <mergeCell ref="I360:I363"/>
    <mergeCell ref="C364:C367"/>
    <mergeCell ref="P364:P367"/>
    <mergeCell ref="C368:C371"/>
    <mergeCell ref="A352:A355"/>
    <mergeCell ref="Q326:Q329"/>
    <mergeCell ref="A326:E329"/>
    <mergeCell ref="J326:J329"/>
    <mergeCell ref="K326:K329"/>
    <mergeCell ref="L326:L329"/>
    <mergeCell ref="M326:M329"/>
    <mergeCell ref="A330:R330"/>
  </mergeCells>
  <pageMargins left="0.59055118110236227" right="0.59055118110236227" top="1.1811023622047245" bottom="0.78740157480314965" header="0.19685039370078741" footer="0.31496062992125984"/>
  <pageSetup paperSize="9" scale="46" fitToHeight="111" orientation="landscape" r:id="rId1"/>
  <headerFooter differentFirst="1">
    <oddHeader>&amp;C&amp;P</oddHeader>
  </headerFooter>
  <rowBreaks count="12" manualBreakCount="12">
    <brk id="37" max="18" man="1"/>
    <brk id="65" max="18" man="1"/>
    <brk id="93" max="18" man="1"/>
    <brk id="112" max="18" man="1"/>
    <brk id="140" max="18" man="1"/>
    <brk id="167" max="18" man="1"/>
    <brk id="194" max="18" man="1"/>
    <brk id="253" max="18" man="1"/>
    <brk id="285" max="18" man="1"/>
    <brk id="313" max="18" man="1"/>
    <brk id="344" max="18" man="1"/>
    <brk id="371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3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4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"/>
  <sheetViews>
    <sheetView view="pageLayout" zoomScaleNormal="100" workbookViewId="0">
      <selection activeCell="J8" sqref="J8"/>
    </sheetView>
  </sheetViews>
  <sheetFormatPr defaultRowHeight="14.4" x14ac:dyDescent="0.3"/>
  <sheetData>
    <row r="1" spans="1:18" ht="82.5" customHeight="1" x14ac:dyDescent="0.3">
      <c r="A1" s="152" t="s">
        <v>37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</row>
    <row r="3" spans="1:18" x14ac:dyDescent="0.3">
      <c r="A3" s="153" t="s">
        <v>38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</row>
    <row r="5" spans="1:18" x14ac:dyDescent="0.3">
      <c r="A5" s="153" t="s">
        <v>40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</row>
    <row r="6" spans="1:18" x14ac:dyDescent="0.3">
      <c r="A6" s="153" t="s">
        <v>39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</row>
  </sheetData>
  <mergeCells count="4">
    <mergeCell ref="A1:R1"/>
    <mergeCell ref="A3:R3"/>
    <mergeCell ref="A5:R5"/>
    <mergeCell ref="A6:R6"/>
  </mergeCells>
  <pageMargins left="0.7" right="0.7" top="0.75" bottom="0.75" header="0.3" footer="0.3"/>
  <pageSetup paperSize="9" scale="79" fitToHeight="0" orientation="landscape" r:id="rId1"/>
  <headerFooter>
    <oddHeader xml:space="preserve">&amp;C20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2023-06-30T10:42:16Z</dcterms:modified>
</cp:coreProperties>
</file>