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ksenova\Desktop\Постановления\"/>
    </mc:Choice>
  </mc:AlternateContent>
  <bookViews>
    <workbookView xWindow="0" yWindow="0" windowWidth="23040" windowHeight="9192"/>
  </bookViews>
  <sheets>
    <sheet name="План фин.мероп.-23 котельных" sheetId="1" r:id="rId1"/>
  </sheets>
  <definedNames>
    <definedName name="_xlnm.Print_Titles" localSheetId="0">'План фин.мероп.-23 котельных'!$7:$8</definedName>
    <definedName name="_xlnm.Print_Area" localSheetId="0">'План фин.мероп.-23 котельных'!$A$1:$I$297</definedName>
  </definedNames>
  <calcPr calcId="162913"/>
</workbook>
</file>

<file path=xl/calcChain.xml><?xml version="1.0" encoding="utf-8"?>
<calcChain xmlns="http://schemas.openxmlformats.org/spreadsheetml/2006/main">
  <c r="F201" i="1" l="1"/>
  <c r="G201" i="1" s="1"/>
  <c r="F202" i="1"/>
  <c r="G202" i="1" s="1"/>
  <c r="F203" i="1"/>
  <c r="G203" i="1" s="1"/>
  <c r="F204" i="1"/>
  <c r="G204" i="1" s="1"/>
  <c r="F200" i="1"/>
  <c r="G200" i="1" s="1"/>
  <c r="F199" i="1"/>
  <c r="G199" i="1" s="1"/>
  <c r="F197" i="1"/>
  <c r="F198" i="1"/>
  <c r="G198" i="1" s="1"/>
  <c r="F195" i="1"/>
  <c r="G195" i="1" s="1"/>
  <c r="F194" i="1"/>
  <c r="G194" i="1" s="1"/>
  <c r="F186" i="1"/>
  <c r="G186" i="1" s="1"/>
  <c r="F193" i="1"/>
  <c r="G193" i="1" s="1"/>
  <c r="F192" i="1"/>
  <c r="G192" i="1" s="1"/>
  <c r="F190" i="1"/>
  <c r="F191" i="1"/>
  <c r="G191" i="1" s="1"/>
  <c r="F187" i="1"/>
  <c r="F188" i="1"/>
  <c r="G188" i="1" s="1"/>
  <c r="F185" i="1"/>
  <c r="G185" i="1" s="1"/>
  <c r="F184" i="1"/>
  <c r="G184" i="1" s="1"/>
  <c r="F183" i="1"/>
  <c r="G183" i="1" s="1"/>
  <c r="F181" i="1"/>
  <c r="G181" i="1" s="1"/>
  <c r="F182" i="1"/>
  <c r="G182" i="1" s="1"/>
  <c r="F179" i="1"/>
  <c r="G179" i="1" s="1"/>
  <c r="F178" i="1"/>
  <c r="G178" i="1" s="1"/>
  <c r="F177" i="1"/>
  <c r="G177" i="1" s="1"/>
  <c r="F175" i="1"/>
  <c r="G175" i="1" s="1"/>
  <c r="F176" i="1"/>
  <c r="G176" i="1" s="1"/>
  <c r="F173" i="1"/>
  <c r="G173" i="1" s="1"/>
  <c r="F172" i="1"/>
  <c r="G172" i="1" s="1"/>
  <c r="F171" i="1"/>
  <c r="G171" i="1" s="1"/>
  <c r="F170" i="1"/>
  <c r="G170" i="1" s="1"/>
  <c r="F168" i="1"/>
  <c r="G168" i="1" s="1"/>
  <c r="F169" i="1"/>
  <c r="G169" i="1" s="1"/>
  <c r="F166" i="1"/>
  <c r="F165" i="1"/>
  <c r="G165" i="1" s="1"/>
  <c r="F164" i="1"/>
  <c r="G164" i="1" s="1"/>
  <c r="F163" i="1"/>
  <c r="G163" i="1" s="1"/>
  <c r="F161" i="1"/>
  <c r="G161" i="1" s="1"/>
  <c r="F162" i="1"/>
  <c r="G162" i="1" s="1"/>
  <c r="F159" i="1"/>
  <c r="G159" i="1" s="1"/>
  <c r="F158" i="1"/>
  <c r="G158" i="1" s="1"/>
  <c r="F157" i="1"/>
  <c r="G157" i="1" s="1"/>
  <c r="F156" i="1"/>
  <c r="G156" i="1" s="1"/>
  <c r="F154" i="1"/>
  <c r="G154" i="1" s="1"/>
  <c r="F155" i="1"/>
  <c r="G155" i="1" s="1"/>
  <c r="F152" i="1"/>
  <c r="G152" i="1" s="1"/>
  <c r="F151" i="1"/>
  <c r="G151" i="1" s="1"/>
  <c r="F150" i="1"/>
  <c r="G150" i="1" s="1"/>
  <c r="F142" i="1"/>
  <c r="G142" i="1" s="1"/>
  <c r="F149" i="1"/>
  <c r="G149" i="1" s="1"/>
  <c r="F147" i="1"/>
  <c r="G147" i="1" s="1"/>
  <c r="F148" i="1"/>
  <c r="G148" i="1" s="1"/>
  <c r="F143" i="1"/>
  <c r="G143" i="1" s="1"/>
  <c r="F144" i="1"/>
  <c r="F145" i="1"/>
  <c r="F128" i="1"/>
  <c r="G128" i="1" s="1"/>
  <c r="F141" i="1"/>
  <c r="G141" i="1" s="1"/>
  <c r="F140" i="1"/>
  <c r="G140" i="1" s="1"/>
  <c r="F139" i="1"/>
  <c r="G139" i="1" s="1"/>
  <c r="F134" i="1"/>
  <c r="G134" i="1" s="1"/>
  <c r="F136" i="1"/>
  <c r="G136" i="1" s="1"/>
  <c r="F137" i="1"/>
  <c r="G137" i="1" s="1"/>
  <c r="F135" i="1"/>
  <c r="G135" i="1" s="1"/>
  <c r="F133" i="1"/>
  <c r="G133" i="1" s="1"/>
  <c r="F132" i="1"/>
  <c r="G132" i="1" s="1"/>
  <c r="F131" i="1"/>
  <c r="F129" i="1"/>
  <c r="G129" i="1" s="1"/>
  <c r="F127" i="1"/>
  <c r="G127" i="1" s="1"/>
  <c r="F126" i="1"/>
  <c r="G126" i="1" s="1"/>
  <c r="F125" i="1"/>
  <c r="G125" i="1" s="1"/>
  <c r="F124" i="1"/>
  <c r="G124" i="1" s="1"/>
  <c r="F120" i="1"/>
  <c r="G120" i="1" s="1"/>
  <c r="F121" i="1"/>
  <c r="G121" i="1" s="1"/>
  <c r="F122" i="1"/>
  <c r="G122" i="1" s="1"/>
  <c r="F119" i="1"/>
  <c r="G119" i="1" s="1"/>
  <c r="F118" i="1"/>
  <c r="G118" i="1" s="1"/>
  <c r="F117" i="1"/>
  <c r="G117" i="1" s="1"/>
  <c r="F116" i="1"/>
  <c r="G116" i="1" s="1"/>
  <c r="F107" i="1"/>
  <c r="G107" i="1" s="1"/>
  <c r="F106" i="1"/>
  <c r="G106" i="1" s="1"/>
  <c r="F108" i="1"/>
  <c r="G108" i="1" s="1"/>
  <c r="F105" i="1"/>
  <c r="G105" i="1" s="1"/>
  <c r="F104" i="1"/>
  <c r="G104" i="1" s="1"/>
  <c r="F103" i="1"/>
  <c r="G103" i="1" s="1"/>
  <c r="F102" i="1"/>
  <c r="G102" i="1" s="1"/>
  <c r="F98" i="1"/>
  <c r="G98" i="1" s="1"/>
  <c r="G96" i="1"/>
  <c r="F100" i="1"/>
  <c r="G100" i="1" s="1"/>
  <c r="F99" i="1"/>
  <c r="G99" i="1" s="1"/>
  <c r="F97" i="1"/>
  <c r="G97" i="1" s="1"/>
  <c r="F95" i="1"/>
  <c r="G95" i="1" s="1"/>
  <c r="F94" i="1"/>
  <c r="F90" i="1"/>
  <c r="G90" i="1" s="1"/>
  <c r="F87" i="1"/>
  <c r="G87" i="1" s="1"/>
  <c r="F91" i="1"/>
  <c r="G91" i="1" s="1"/>
  <c r="F89" i="1"/>
  <c r="G89" i="1" s="1"/>
  <c r="F88" i="1"/>
  <c r="G88" i="1" s="1"/>
  <c r="F86" i="1"/>
  <c r="G86" i="1" s="1"/>
  <c r="F85" i="1"/>
  <c r="F81" i="1"/>
  <c r="G81" i="1" s="1"/>
  <c r="F82" i="1"/>
  <c r="G82" i="1" s="1"/>
  <c r="F83" i="1"/>
  <c r="G83" i="1" s="1"/>
  <c r="F80" i="1"/>
  <c r="G80" i="1" s="1"/>
  <c r="F79" i="1"/>
  <c r="G79" i="1" s="1"/>
  <c r="F78" i="1"/>
  <c r="G78" i="1" s="1"/>
  <c r="F77" i="1"/>
  <c r="G77" i="1" s="1"/>
  <c r="F76" i="1"/>
  <c r="F65" i="1"/>
  <c r="G65" i="1" s="1"/>
  <c r="F64" i="1"/>
  <c r="F63" i="1"/>
  <c r="F62" i="1"/>
  <c r="G62" i="1" s="1"/>
  <c r="F51" i="1"/>
  <c r="G51" i="1" s="1"/>
  <c r="F53" i="1"/>
  <c r="F52" i="1"/>
  <c r="F50" i="1"/>
  <c r="G50" i="1" s="1"/>
  <c r="F49" i="1"/>
  <c r="G49" i="1" s="1"/>
  <c r="F48" i="1"/>
  <c r="F45" i="1"/>
  <c r="G45" i="1" s="1"/>
  <c r="F46" i="1"/>
  <c r="G46" i="1" s="1"/>
  <c r="F44" i="1"/>
  <c r="F43" i="1"/>
  <c r="F42" i="1"/>
  <c r="G42" i="1" s="1"/>
  <c r="F41" i="1"/>
  <c r="F39" i="1"/>
  <c r="G39" i="1" s="1"/>
  <c r="F38" i="1"/>
  <c r="G38" i="1" s="1"/>
  <c r="F37" i="1"/>
  <c r="F36" i="1"/>
  <c r="G36" i="1" s="1"/>
  <c r="F35" i="1"/>
  <c r="G35" i="1" s="1"/>
  <c r="F34" i="1"/>
  <c r="G34" i="1" s="1"/>
  <c r="F29" i="1"/>
  <c r="F32" i="1"/>
  <c r="G32" i="1" s="1"/>
  <c r="F31" i="1"/>
  <c r="G31" i="1" s="1"/>
  <c r="F30" i="1"/>
  <c r="F28" i="1"/>
  <c r="G28" i="1" s="1"/>
  <c r="F27" i="1"/>
  <c r="F15" i="1"/>
  <c r="G15" i="1" s="1"/>
  <c r="G25" i="1"/>
  <c r="F24" i="1"/>
  <c r="G24" i="1" s="1"/>
  <c r="F23" i="1"/>
  <c r="G23" i="1" s="1"/>
  <c r="F22" i="1"/>
  <c r="G22" i="1" s="1"/>
  <c r="F21" i="1"/>
  <c r="F20" i="1"/>
  <c r="F16" i="1"/>
  <c r="F19" i="1"/>
  <c r="G19" i="1" s="1"/>
  <c r="F18" i="1"/>
  <c r="G18" i="1" s="1"/>
  <c r="F14" i="1"/>
  <c r="F13" i="1"/>
  <c r="F12" i="1"/>
  <c r="G12" i="1" s="1"/>
  <c r="F11" i="1"/>
  <c r="F10" i="1"/>
  <c r="F66" i="1" l="1"/>
  <c r="F33" i="1"/>
  <c r="F47" i="1"/>
  <c r="F92" i="1"/>
  <c r="F101" i="1"/>
  <c r="F205" i="1"/>
  <c r="F138" i="1"/>
  <c r="G85" i="1"/>
  <c r="F54" i="1"/>
  <c r="F196" i="1"/>
  <c r="G197" i="1"/>
  <c r="F160" i="1"/>
  <c r="F174" i="1"/>
  <c r="F189" i="1"/>
  <c r="G41" i="1"/>
  <c r="G94" i="1"/>
  <c r="G131" i="1"/>
  <c r="F130" i="1"/>
  <c r="G190" i="1"/>
  <c r="F84" i="1"/>
  <c r="F123" i="1"/>
  <c r="F153" i="1"/>
  <c r="F180" i="1"/>
  <c r="G48" i="1"/>
  <c r="F146" i="1"/>
  <c r="F26" i="1"/>
  <c r="F17" i="1"/>
  <c r="F40" i="1"/>
  <c r="G27" i="1"/>
  <c r="G187" i="1" l="1"/>
  <c r="G144" i="1"/>
  <c r="G64" i="1"/>
  <c r="G63" i="1"/>
  <c r="G53" i="1"/>
  <c r="G52" i="1"/>
  <c r="G44" i="1"/>
  <c r="G43" i="1"/>
  <c r="G37" i="1"/>
  <c r="G30" i="1"/>
  <c r="G29" i="1"/>
  <c r="G21" i="1"/>
  <c r="G20" i="1"/>
  <c r="G16" i="1"/>
  <c r="G14" i="1"/>
  <c r="G26" i="1" l="1"/>
  <c r="G13" i="1" l="1"/>
  <c r="G11" i="1"/>
  <c r="G10" i="1"/>
  <c r="G67" i="1" l="1"/>
  <c r="G68" i="1"/>
  <c r="G69" i="1"/>
  <c r="G70" i="1"/>
  <c r="G71" i="1"/>
  <c r="G72" i="1"/>
  <c r="G73" i="1"/>
  <c r="G74" i="1"/>
  <c r="F75" i="1"/>
  <c r="G166" i="1"/>
  <c r="G145" i="1"/>
  <c r="E17" i="1"/>
  <c r="G75" i="1" l="1"/>
  <c r="G17" i="1"/>
  <c r="G114" i="1" l="1"/>
  <c r="G113" i="1"/>
  <c r="G112" i="1"/>
  <c r="F167" i="1" l="1"/>
  <c r="G92" i="1" l="1"/>
  <c r="G57" i="1"/>
  <c r="G54" i="1" l="1"/>
  <c r="F109" i="1"/>
  <c r="G205" i="1" l="1"/>
  <c r="F115" i="1"/>
  <c r="F206" i="1"/>
  <c r="F277" i="1" s="1"/>
  <c r="G110" i="1"/>
  <c r="G111" i="1"/>
  <c r="G33" i="1"/>
  <c r="G55" i="1"/>
  <c r="G66" i="1" s="1"/>
  <c r="G76" i="1"/>
  <c r="E47" i="1"/>
  <c r="E54" i="1"/>
  <c r="E40" i="1"/>
  <c r="E33" i="1"/>
  <c r="E26" i="1"/>
  <c r="G123" i="1" l="1"/>
  <c r="G138" i="1"/>
  <c r="G174" i="1"/>
  <c r="G101" i="1"/>
  <c r="G130" i="1"/>
  <c r="G180" i="1"/>
  <c r="G160" i="1"/>
  <c r="G84" i="1"/>
  <c r="G153" i="1"/>
  <c r="G167" i="1"/>
  <c r="G146" i="1"/>
  <c r="G109" i="1"/>
  <c r="G40" i="1"/>
  <c r="G47" i="1"/>
  <c r="G189" i="1"/>
  <c r="G115" i="1"/>
  <c r="G196" i="1"/>
  <c r="G206" i="1" l="1"/>
  <c r="G277" i="1" s="1"/>
</calcChain>
</file>

<file path=xl/sharedStrings.xml><?xml version="1.0" encoding="utf-8"?>
<sst xmlns="http://schemas.openxmlformats.org/spreadsheetml/2006/main" count="579" uniqueCount="194">
  <si>
    <t>Наименование 
объекта</t>
  </si>
  <si>
    <t>Принадлежность
объекта</t>
  </si>
  <si>
    <t>Наименование мероприятий</t>
  </si>
  <si>
    <t>средства
предприятия</t>
  </si>
  <si>
    <t>всего</t>
  </si>
  <si>
    <t>№
 п/п</t>
  </si>
  <si>
    <t>Итого:</t>
  </si>
  <si>
    <t>Подготовка к отопительному сезону вспомогательного оборудования котельной  (насосных агрегатов, запорной арматуры, электрооборудования, КИПиА, газового оборудования)</t>
  </si>
  <si>
    <t>Подготовка к отопительному сезону вспомогательного оборудования (насосных агрегатов, трубопроводов, запорной арматуры, электрооборудования, КИПиА, газового оборудования, угольного хозяйства)</t>
  </si>
  <si>
    <t>местный
бюджет</t>
  </si>
  <si>
    <t>Подготовка котлов КС-ТГВ-40 (5 шт.) к отопительному сезону</t>
  </si>
  <si>
    <t>Подготовка к отопительному сезону вспомогательного оборудования (насосных агрегатов, трубопроводов, запорной арматуры, электрооборудования, КИПиА, газового оборудования)</t>
  </si>
  <si>
    <t>Подготовка к отопительному сезону котлов и вспомогательного оборудования (насосных агрегатов, трубопроводов, запорной арматуры, электрооборудования, КИПиА, газового оборудования)</t>
  </si>
  <si>
    <t>Комитет по муниципальному имуществу Калачинского М.Р.</t>
  </si>
  <si>
    <t>Планируемый объём финансирования, тыс. руб</t>
  </si>
  <si>
    <t>Срок выполнения работ</t>
  </si>
  <si>
    <t>Котельная д.Стародубка  ул.Школьная №1</t>
  </si>
  <si>
    <t>Котельная с.Воскресенка ул.Школьная №1</t>
  </si>
  <si>
    <t>Котельная с.Орловка ул.Школьная №2</t>
  </si>
  <si>
    <t>Подготовка котлов КВЖ 02 (2 шт.) к отопительному сезону</t>
  </si>
  <si>
    <t>Подготовка котлоагрегатов КВЖ-03  (2шт.) к отопительному сезону</t>
  </si>
  <si>
    <t>Подготовка котлоагрегатов BISON NO 300 (2 шт.) к отопительному сезону</t>
  </si>
  <si>
    <t>Котельная 
д.Львовка ул. Победная №48</t>
  </si>
  <si>
    <t>Подготовка котлов КВСА-04 ( 2шт.) к отопительному сезону.</t>
  </si>
  <si>
    <t>Котельная 
с.Кабанье  ул.Учебная №2</t>
  </si>
  <si>
    <t>Котельная
с. Семеновка ул.Центральная №15</t>
  </si>
  <si>
    <t>Подготовка к отопительному сезону вспомогательного оборудования (насосных агрегатов, трубопроводов, запорной арматуры, электрооборудования, КИПиА, оборудования)</t>
  </si>
  <si>
    <t>Подготовка к отопительному сезону вспомогательного оборудования (ХВО, насосных агрегатов, трубопроводов, запорной арматуры, электрооборудования, КИПиА, газового оборудования)</t>
  </si>
  <si>
    <t>Подготовка к отопительному сезону вспомогательного оборудования котельной (ХВО, насосных агрегатов, трубопроводов воды, запорной арматуры, электрооборудования, КИПиА, газового)</t>
  </si>
  <si>
    <t>Подготовка котлов КВЖ 02 (2шт) к отопительному сезону  (чистка и промывка котлов)</t>
  </si>
  <si>
    <t>Котельная
с.Куликово ул.50 лет ВЛКСМ №5</t>
  </si>
  <si>
    <t>Котельная с. Глуховка ул.Ленина №19</t>
  </si>
  <si>
    <t>Подготовка котлов КВСА 06 (2шт) к отопительному сезону  (чистка и промывка котлов)</t>
  </si>
  <si>
    <t>Котельная д. Ковалево ул. Школьная №5 "А"</t>
  </si>
  <si>
    <t>Подготовка котлов КСТГВ-40 (5шт) к отопительному сезону  (чистка и промывка котлов)</t>
  </si>
  <si>
    <t>Котельная с. Царицыно ул.Школьная №7</t>
  </si>
  <si>
    <t>Котельная с.Репинка ул.Зеленая №36</t>
  </si>
  <si>
    <t>Подготовка котлов ТТ-ВК-20 (2шт) к отопительному сезону  (чистка и промывка котлов)</t>
  </si>
  <si>
    <t>Котельная д. Новый Свет ул.Центральная №37</t>
  </si>
  <si>
    <t>Подготовка котлов VOLF 250 (2шт) к отопительному сезону  (чистка и промывка котлов)</t>
  </si>
  <si>
    <t>Котельная г.Калачинск ул.Калинина №62</t>
  </si>
  <si>
    <t>Котельная с. Куликово ул.50лет ВЛКСМ №19</t>
  </si>
  <si>
    <t>Подготовка котлов OLB-1500 GD (2шт) к отопительному сезону  (чистка и промывка котлов)</t>
  </si>
  <si>
    <t>Котельная д.Тургеневка ул.Школьная №50</t>
  </si>
  <si>
    <t>Котельная г.Калачинск ул.Заводская №63"а"</t>
  </si>
  <si>
    <t>Подготовка котлов ГЦО-29-06 (6шт) к отопительному сезону  (чистка и промывка котлов)</t>
  </si>
  <si>
    <t>Котельная д.Индейка ул.Молодежная №24</t>
  </si>
  <si>
    <t>Котельная г.Калачинск ул.Заводская №57</t>
  </si>
  <si>
    <t>Котельная г.Калачинск ул.Омская №48 кор.1</t>
  </si>
  <si>
    <t>Котельная №20 г.Калачинск ул. 60 лет ВЛКСМ №1</t>
  </si>
  <si>
    <t>Подготовка котлов OLB 1500 (2шт) к отопительному сезону  (чистка и промывка котлов)</t>
  </si>
  <si>
    <t>Котельная с.Лагушино   ул.Зеленая №7"В"</t>
  </si>
  <si>
    <t>Подготовка котлов ГЦО-29-06 (8 шт) к отопительному сезону  (чистка и промывка котлов)</t>
  </si>
  <si>
    <t xml:space="preserve">Комитет по муници-
пальному имуществу Калачинского муници
пального района
 </t>
  </si>
  <si>
    <t>Котельная 
с. Осокино ул.Больничная №5</t>
  </si>
  <si>
    <t>Подготовка котлов КВЖ 03 (2шт) к отопительному сезону  (чистка и промывка котлов)</t>
  </si>
  <si>
    <t>Котельная 
с. Осокино ул. Юбилейная, №18</t>
  </si>
  <si>
    <t>Подготовка котлов ИШМА-100-У (6 шт) к отопительному сезону  (чистка и промывка котлов)</t>
  </si>
  <si>
    <t>Подготовка к отопительному сезону котельного и вспомогательного оборудования ( ХВО, насосных агрегатов, трубопроводов,  воды, электрооборудования, КИПиА, газового оборудования)</t>
  </si>
  <si>
    <t>Подготовка котлоагрегатов КВЖ-0,2 (2шт.) к отопительному сезону</t>
  </si>
  <si>
    <t>Ремонт теплоизоляции трубопроводов 10 м.</t>
  </si>
  <si>
    <t>Котельная с. Ивановка, ул. Вокзальная, № 41, пом. 1 П.</t>
  </si>
  <si>
    <t>Подготовка котлов КВСА-0,4 (2 шт) к отопительному сезону  (чистка и промывка котлов)</t>
  </si>
  <si>
    <t>Экспертиза промышленной безопасности дымовой трубы котельной</t>
  </si>
  <si>
    <t>июль 2020г.</t>
  </si>
  <si>
    <t>апрель 2021г.</t>
  </si>
  <si>
    <t>Экспертиза промышленной безопасности здания котельной</t>
  </si>
  <si>
    <t>июль 2021г.</t>
  </si>
  <si>
    <t>Диагностирование котельного оборудования (2 шт.)</t>
  </si>
  <si>
    <t>Замена участка теп.сети L=0,06 км., d=57 мм.</t>
  </si>
  <si>
    <t>май 2021г.</t>
  </si>
  <si>
    <t>Режимно-наладачные испытания котельного оборудования специализированной организацией</t>
  </si>
  <si>
    <t xml:space="preserve">Подготовка к отопительному сезону котельного и вспомогательного оборудования ( ХВО, насосных агрегатов, трубопроводов воды, запорной арматуры, электрооборудования, КИПиА, газового) </t>
  </si>
  <si>
    <t>Разработка проекта монтаж и установка прибора учета тепловой энергии на котельной.</t>
  </si>
  <si>
    <t>Разработка проекта, приобретение оборудования (монтаж, пусконаладочные работы)  узла учета тепловой энергии</t>
  </si>
  <si>
    <t>Котельная с.Великорусское ул.Совхозная №11</t>
  </si>
  <si>
    <t>Замена сетевого насоса</t>
  </si>
  <si>
    <t>Лабораторные измерения электроустановок</t>
  </si>
  <si>
    <t>Ремонт теплоизол. трубопроводов 50м.</t>
  </si>
  <si>
    <t>Техническое диагностирование водогрейных котлов (2 шт.)</t>
  </si>
  <si>
    <t>Ремонт теплоизол. трубопроводов 10 м.</t>
  </si>
  <si>
    <t xml:space="preserve">Подготовка котлов КВЖ 02  (2 шт.) к отопительному сезону </t>
  </si>
  <si>
    <t>Подготовка котлоагрегатов КВЖ-02  (2шт.) к отопительному сезону</t>
  </si>
  <si>
    <t>Поверка и ремонт приборов учета газа и средств измерений</t>
  </si>
  <si>
    <t>Ремонт теплоизол. трубопроводов 10 м</t>
  </si>
  <si>
    <t>Подготовка котлов КВСА-1,2 (2шт) к отопительному сезону  (чистка и промывка котлов)</t>
  </si>
  <si>
    <t>Ремонт теплоизол. трубопроводов 80 м.</t>
  </si>
  <si>
    <t>Ремонт теплоизол. трубопроводов 40 м.</t>
  </si>
  <si>
    <t xml:space="preserve"> Комитет по муниципальному имуществу Калачинского М.Р.</t>
  </si>
  <si>
    <t>август 2024г.</t>
  </si>
  <si>
    <t>июль 2025г.</t>
  </si>
  <si>
    <t>август 2025г.</t>
  </si>
  <si>
    <t>апрель 2025г.</t>
  </si>
  <si>
    <t>июнь 2025г.</t>
  </si>
  <si>
    <t>Техническое обследование состояний вентиляционных и дымовых каналов</t>
  </si>
  <si>
    <t xml:space="preserve">Замена водогрейного котла (1шт.) Bison NO-300 (0,258 Гкал/ч.) (0,3 МВт) на аналогичный </t>
  </si>
  <si>
    <t>июнь-декабрь 2025г.</t>
  </si>
  <si>
    <t>июнь-август 2025г.</t>
  </si>
  <si>
    <t>Замена циркуляционного насоса АДМ-112М2 (7,5 кВт) на циркуляционный насос WILO TOP-S 80/20 DM PN10 (3 кВт)</t>
  </si>
  <si>
    <t>Ремонт теплоизол. трубопроводов 50 м.</t>
  </si>
  <si>
    <t>Техническое обследование состояния емкостей под резервное дизельное топливо</t>
  </si>
  <si>
    <t>июль-декабрь 2025г.</t>
  </si>
  <si>
    <t>ЭПБ здания котельной</t>
  </si>
  <si>
    <t>май 2025г.</t>
  </si>
  <si>
    <t>июнь-сентябрь 2025г.</t>
  </si>
  <si>
    <t>Техническое обследование дымовой трубы</t>
  </si>
  <si>
    <t>Объекты теплоснабжения (котельные, тепловые сети)</t>
  </si>
  <si>
    <t>Котельная №8</t>
  </si>
  <si>
    <t>местный 
бюджет</t>
  </si>
  <si>
    <t>Подготовка к отопительному сезону вспомогательного оборудования (ХВО, насосных агрегатов, трубопроводов, запорной арматуры, электрооборудования, КИПиА, газового оборудования, угольного хозяйства)</t>
  </si>
  <si>
    <t>август 
2025г.</t>
  </si>
  <si>
    <t>Итого по объектам теплоснабжения ООО "Водоканал":</t>
  </si>
  <si>
    <t>Котельная №9,
котельная №10</t>
  </si>
  <si>
    <t>Котельная 
центральная</t>
  </si>
  <si>
    <t>ОА "Калачинский Коммунальник"</t>
  </si>
  <si>
    <t>Подготовка котлоагрегатов ДЕ25/14 (2 шт.) к отопительному сезону</t>
  </si>
  <si>
    <t>Август  
2025 г.</t>
  </si>
  <si>
    <t>Подготовка котлоагрегатов ДЕВ10/14  к отопительному сезону</t>
  </si>
  <si>
    <t>Проведение плановых режимно-наладочных испытаний котла ДЕ-25/14 №2.</t>
  </si>
  <si>
    <t>Сентябрь  
2025 г.</t>
  </si>
  <si>
    <t>Ремонт кирпичной дымовой трубы</t>
  </si>
  <si>
    <t xml:space="preserve">Тех.обследование ёмкости 400м.куб. </t>
  </si>
  <si>
    <t>Подготовка к отопительному сезону котельного и вспомогательного оборудования ( ХВО, насосных агрегатов, трубопроводов, пара, воды, электрооборудования, КИПиА, газового оборудования, мазутного хозяйства)</t>
  </si>
  <si>
    <t>Июль  
2025 г.</t>
  </si>
  <si>
    <t>Котельная №4</t>
  </si>
  <si>
    <t>Подготовка котлов КВСА-3,0 – 4шт. и КВа–2,5 – 2шт. к отопительному сезону</t>
  </si>
  <si>
    <t>Проведение экспертизы промышленной безопасности горелок ГГкБ-3,5 котлов №1,2,3,4.</t>
  </si>
  <si>
    <t xml:space="preserve">Тех.обследование ёмкости 50м.куб. </t>
  </si>
  <si>
    <t xml:space="preserve">Тех.обследование ёмкости 15м.куб. </t>
  </si>
  <si>
    <t>Подготовка к отопительному сезону вспомогательного оборудования котельной (ХВО, насосных агрегатов, трубопроводов воды, запорной арматуры, электрооборудования, КИПиА, газового оборудования, мазутного хозяйства)</t>
  </si>
  <si>
    <t>Ремонт затворов                                     Ду-300- 1шт.; Ду 250- 2шт.; Ду-200- 12шт.; Ду-150- 16шт.</t>
  </si>
  <si>
    <t>Подготовка теплообменников к отопительному сезону</t>
  </si>
  <si>
    <t>Котельная №5</t>
  </si>
  <si>
    <t>Подготовка котлоагрегатов ДКВр 10/13 – 2шт. к отопительному сезону</t>
  </si>
  <si>
    <t>Проведение экспертизы промышленной безопасности дымовой трубы.</t>
  </si>
  <si>
    <t xml:space="preserve">Тех.обследование ёмкости 25м.куб. </t>
  </si>
  <si>
    <t xml:space="preserve">Тех.обследование ёмкости 75м.куб. </t>
  </si>
  <si>
    <t xml:space="preserve">Подготовка к отопительному сезону котельного и вспомогательного оборудования ( ХВО, насосных агрегатов, трубопроводов воды) </t>
  </si>
  <si>
    <t>Август
2025 г.</t>
  </si>
  <si>
    <t>Котельная №6</t>
  </si>
  <si>
    <t>Проведение экспертизы промышленной безопасности дымовых труб №1, 2.</t>
  </si>
  <si>
    <t>Проведение экспертизы промышленной безопасности горелки котла КВСА-0,6 №1.</t>
  </si>
  <si>
    <t>Проведение экспертизы промышленной безопасности горелки котла КВСА-1,5 №2.</t>
  </si>
  <si>
    <t xml:space="preserve">Тех.обследование ёмкости 13м.куб. </t>
  </si>
  <si>
    <t>Проведение плановых режимно-наладочных испытаний котла КСВА-0,6 №1, 2.</t>
  </si>
  <si>
    <t>Подготовка котлов КВСА 0,6 2-шт. к отопительному сезону.</t>
  </si>
  <si>
    <t>Котельная №7</t>
  </si>
  <si>
    <t>Подготовка котлов  КВСА-3 (2шт) к отопительному сезону</t>
  </si>
  <si>
    <t>Проведение экспертизы промышленной безопасности горелки котла КВСА-3,0 №2.</t>
  </si>
  <si>
    <t>Проведение плановых режимно-наладочных испытаний котлов КВСА-3,0 №1, №2.</t>
  </si>
  <si>
    <t>Подготовка к отопительному сезону вспомогательного оборудования котельной ХВО, насосных агрегатов, запорной и предохранительной арматуры, электрооборудования, КИПиА, газового оборудования.</t>
  </si>
  <si>
    <t>Котельная 
школы №2</t>
  </si>
  <si>
    <t xml:space="preserve">Подготовка котлов Е 1/9 2шт. к отопительному сезону </t>
  </si>
  <si>
    <t>Проведение экспертизы промышленной безопасности горелок БИГ-2-8 №1, №2.</t>
  </si>
  <si>
    <t xml:space="preserve">Тех.обследование ёмкости 10м.куб. </t>
  </si>
  <si>
    <t>Подготовка к отопительному сезону вспомогательного оборудования (ХВО, насосных агрегатов, трубопроводов, запорной арматуры, электрооборудования, КИПиА, газового оборудования, мазутного хозяйства)</t>
  </si>
  <si>
    <t>Котельная
с. Куликово</t>
  </si>
  <si>
    <t>Подготовка котлоагрегатов №1, №3 (ДКВР-4) к отопительному сезону (ремонт обмуровки, уплотнение газоходов, чистка и  промывка котлов и экономайзеров)</t>
  </si>
  <si>
    <t>Июль
2025 г.</t>
  </si>
  <si>
    <t>Подготовка к отопительному сезону вспомогательного оборудования (насосных агрегатов, трубопроводов, запорной арматуры, электрооборудования, КИПиА, оборудования, мазутного хозяйства)</t>
  </si>
  <si>
    <t>Ремонт железобетоной дымовой трубы котельной</t>
  </si>
  <si>
    <t>Котельная с. Сорочино</t>
  </si>
  <si>
    <t>Подготовка котлов КВ-ВГ-1,6 2шт. к отопительному сезону  (чистка и промывка котла)</t>
  </si>
  <si>
    <t>Проведение плановых режимно-наладочных испытаний котла КВ-ГМ-1,6 №1.</t>
  </si>
  <si>
    <t>Сентябрь
2025 г.</t>
  </si>
  <si>
    <t>Котельная
с. Ивановка</t>
  </si>
  <si>
    <t>Июнь
2025 г.</t>
  </si>
  <si>
    <t>Проведение экспертизы промышленной безопасности горелок котлов №1, №2.</t>
  </si>
  <si>
    <t>Проведение плановых режимно-наладочных испытаний котла КВСА-1,5 №2.</t>
  </si>
  <si>
    <t>Ремонт и покраска модуля котельной</t>
  </si>
  <si>
    <t>Всего затраты по котельным</t>
  </si>
  <si>
    <t>Теплосети</t>
  </si>
  <si>
    <t>Капитальный ремонт участков тепловых сетей (в двух трубном исчислении) с заменой трубопроводов общей протяженностью 0,5 км. (в том числе по ул. Пионерская)</t>
  </si>
  <si>
    <t>Ремонт теплоизоляции участков тепловых сетей  (в двух трубном исчислении) общей протяженностью 1км.</t>
  </si>
  <si>
    <t>Всего затраты по теплосетям</t>
  </si>
  <si>
    <t>Итого по объектам теплоснабжения МУП "НФС "Воскресенская":</t>
  </si>
  <si>
    <t>Всего по теплоэнергетическому хозяйству АО "Калачинский Коммунальник"</t>
  </si>
  <si>
    <t>Всего по теплоэнергетическому хозяйству на ремонт и оборудование:</t>
  </si>
  <si>
    <t>Итого по объектам теплоснабжения МУП КХ "Социальное"</t>
  </si>
  <si>
    <t>Приложение</t>
  </si>
  <si>
    <t>Анализ прохождения предыдущих трех отопительных периодов</t>
  </si>
  <si>
    <t>Начало отопительного периода</t>
  </si>
  <si>
    <t>2021-2022</t>
  </si>
  <si>
    <t>2022-2023</t>
  </si>
  <si>
    <t>2023-2024</t>
  </si>
  <si>
    <t>Завершение отопительного периода</t>
  </si>
  <si>
    <t>Технологические нарушения по внешним и внутренним причинам в периодах 2021-2022, 2022-2023, 2023-2024 гг отсутствовали.</t>
  </si>
  <si>
    <t>Аварийные ситуации в данных периодах отсутствовали.</t>
  </si>
  <si>
    <t>Объекты теплоснабжения и их оборудование функционировали в штатном режиме.</t>
  </si>
  <si>
    <t>к распоряжению Главы Калачинского</t>
  </si>
  <si>
    <t>муниципального района Омской области</t>
  </si>
  <si>
    <t>от 15.05.2025 № 138-р</t>
  </si>
  <si>
    <t>План мероприятий по подготовке котельных 
 Калачинского муниципального района Омской области 
 к работе в осенне-зимний период 2025-2026 гг.</t>
  </si>
  <si>
    <t>Приме-чание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</si>
</sst>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5" xfId="0" applyFont="1" applyBorder="1" applyAlignment="1">
      <alignment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2" xfId="0" applyFont="1" applyBorder="1" applyAlignment="1">
      <alignment vertical="center"/>
    </xf>
    <xf numFmtId="2" fontId="2" fillId="0" borderId="6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26" xfId="0" applyFont="1" applyBorder="1"/>
    <xf numFmtId="0" fontId="2" fillId="0" borderId="19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3" fillId="0" borderId="0" xfId="0" applyFont="1" applyAlignment="1">
      <alignment wrapText="1"/>
    </xf>
    <xf numFmtId="0" fontId="2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/>
    <xf numFmtId="0" fontId="2" fillId="0" borderId="27" xfId="0" applyFont="1" applyBorder="1"/>
    <xf numFmtId="0" fontId="2" fillId="0" borderId="36" xfId="0" applyFont="1" applyBorder="1"/>
    <xf numFmtId="0" fontId="3" fillId="0" borderId="0" xfId="0" applyFont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29" xfId="0" applyFont="1" applyBorder="1" applyAlignment="1">
      <alignment horizontal="center" vertical="center"/>
    </xf>
    <xf numFmtId="0" fontId="2" fillId="0" borderId="19" xfId="0" applyFont="1" applyBorder="1" applyAlignment="1">
      <alignment horizontal="right"/>
    </xf>
    <xf numFmtId="2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right" vertical="center" wrapText="1"/>
    </xf>
    <xf numFmtId="1" fontId="2" fillId="0" borderId="19" xfId="0" applyNumberFormat="1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top" wrapText="1"/>
    </xf>
    <xf numFmtId="0" fontId="0" fillId="0" borderId="4" xfId="0" applyFont="1" applyBorder="1"/>
    <xf numFmtId="0" fontId="0" fillId="0" borderId="18" xfId="0" applyFont="1" applyBorder="1"/>
    <xf numFmtId="1" fontId="2" fillId="0" borderId="19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32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/>
    </xf>
    <xf numFmtId="0" fontId="0" fillId="0" borderId="34" xfId="0" applyFont="1" applyBorder="1" applyAlignment="1">
      <alignment horizontal="left" vertical="center"/>
    </xf>
    <xf numFmtId="164" fontId="2" fillId="0" borderId="35" xfId="0" applyNumberFormat="1" applyFont="1" applyBorder="1" applyAlignment="1">
      <alignment horizontal="center" vertical="center"/>
    </xf>
    <xf numFmtId="164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2"/>
  <sheetViews>
    <sheetView tabSelected="1" view="pageBreakPreview" topLeftCell="A278" zoomScaleSheetLayoutView="100" zoomScalePageLayoutView="85" workbookViewId="0">
      <selection activeCell="D295" sqref="D295"/>
    </sheetView>
  </sheetViews>
  <sheetFormatPr defaultColWidth="9.109375" defaultRowHeight="15.6" x14ac:dyDescent="0.3"/>
  <cols>
    <col min="1" max="1" width="5.44140625" style="2" customWidth="1"/>
    <col min="2" max="3" width="18.33203125" style="2" customWidth="1"/>
    <col min="4" max="4" width="43.44140625" style="2" customWidth="1"/>
    <col min="5" max="5" width="10.5546875" style="2" customWidth="1"/>
    <col min="6" max="6" width="13.88671875" style="2" customWidth="1"/>
    <col min="7" max="7" width="8.77734375" style="2" customWidth="1"/>
    <col min="8" max="8" width="14.21875" style="2" customWidth="1"/>
    <col min="9" max="9" width="8.109375" style="2" customWidth="1"/>
    <col min="10" max="16384" width="9.109375" style="2"/>
  </cols>
  <sheetData>
    <row r="1" spans="1:9" ht="36" customHeight="1" x14ac:dyDescent="0.35">
      <c r="A1" s="22"/>
      <c r="B1" s="22"/>
      <c r="C1" s="22"/>
      <c r="D1" s="22"/>
      <c r="E1" s="22"/>
      <c r="F1" s="78" t="s">
        <v>179</v>
      </c>
      <c r="G1" s="78"/>
      <c r="H1" s="78"/>
      <c r="I1" s="78"/>
    </row>
    <row r="2" spans="1:9" x14ac:dyDescent="0.3">
      <c r="F2" s="79" t="s">
        <v>189</v>
      </c>
      <c r="G2" s="79"/>
      <c r="H2" s="79"/>
      <c r="I2" s="79"/>
    </row>
    <row r="3" spans="1:9" ht="20.25" customHeight="1" x14ac:dyDescent="0.3">
      <c r="F3" s="79" t="s">
        <v>190</v>
      </c>
      <c r="G3" s="79"/>
      <c r="H3" s="79"/>
      <c r="I3" s="79"/>
    </row>
    <row r="4" spans="1:9" ht="24.75" customHeight="1" x14ac:dyDescent="0.3">
      <c r="F4" s="80" t="s">
        <v>191</v>
      </c>
      <c r="G4" s="80"/>
      <c r="H4" s="80"/>
      <c r="I4" s="80"/>
    </row>
    <row r="5" spans="1:9" ht="69.75" customHeight="1" x14ac:dyDescent="0.35">
      <c r="A5" s="103" t="s">
        <v>192</v>
      </c>
      <c r="B5" s="99"/>
      <c r="C5" s="99"/>
      <c r="D5" s="99"/>
      <c r="E5" s="99"/>
      <c r="F5" s="99"/>
      <c r="G5" s="99"/>
      <c r="H5" s="99"/>
      <c r="I5" s="99"/>
    </row>
    <row r="6" spans="1:9" ht="18" customHeight="1" thickBot="1" x14ac:dyDescent="0.4">
      <c r="B6" s="38"/>
      <c r="C6" s="104"/>
      <c r="D6" s="38"/>
      <c r="E6" s="38"/>
      <c r="F6" s="38"/>
      <c r="G6" s="38"/>
      <c r="H6" s="38"/>
      <c r="I6" s="38"/>
    </row>
    <row r="7" spans="1:9" ht="39.75" customHeight="1" x14ac:dyDescent="0.3">
      <c r="A7" s="87" t="s">
        <v>5</v>
      </c>
      <c r="B7" s="70" t="s">
        <v>0</v>
      </c>
      <c r="C7" s="70" t="s">
        <v>1</v>
      </c>
      <c r="D7" s="94" t="s">
        <v>2</v>
      </c>
      <c r="E7" s="82" t="s">
        <v>14</v>
      </c>
      <c r="F7" s="83"/>
      <c r="G7" s="84"/>
      <c r="H7" s="58" t="s">
        <v>15</v>
      </c>
      <c r="I7" s="85" t="s">
        <v>193</v>
      </c>
    </row>
    <row r="8" spans="1:9" ht="35.4" customHeight="1" x14ac:dyDescent="0.3">
      <c r="A8" s="88"/>
      <c r="B8" s="71"/>
      <c r="C8" s="71"/>
      <c r="D8" s="95"/>
      <c r="E8" s="51" t="s">
        <v>9</v>
      </c>
      <c r="F8" s="51" t="s">
        <v>3</v>
      </c>
      <c r="G8" s="51" t="s">
        <v>4</v>
      </c>
      <c r="H8" s="59"/>
      <c r="I8" s="86"/>
    </row>
    <row r="9" spans="1:9" x14ac:dyDescent="0.3">
      <c r="A9" s="105" t="s">
        <v>106</v>
      </c>
      <c r="B9" s="72"/>
      <c r="C9" s="72"/>
      <c r="D9" s="72"/>
      <c r="E9" s="72"/>
      <c r="F9" s="72"/>
      <c r="G9" s="72"/>
      <c r="H9" s="72"/>
      <c r="I9" s="73"/>
    </row>
    <row r="10" spans="1:9" ht="39" customHeight="1" x14ac:dyDescent="0.3">
      <c r="A10" s="89">
        <v>1</v>
      </c>
      <c r="B10" s="81" t="s">
        <v>16</v>
      </c>
      <c r="C10" s="81" t="s">
        <v>53</v>
      </c>
      <c r="D10" s="1" t="s">
        <v>59</v>
      </c>
      <c r="E10" s="45"/>
      <c r="F10" s="4">
        <f>20*1.05</f>
        <v>21</v>
      </c>
      <c r="G10" s="4">
        <f>SUM(E10:F10)</f>
        <v>21</v>
      </c>
      <c r="H10" s="51" t="s">
        <v>90</v>
      </c>
      <c r="I10" s="6"/>
    </row>
    <row r="11" spans="1:9" ht="100.5" customHeight="1" x14ac:dyDescent="0.3">
      <c r="A11" s="66"/>
      <c r="B11" s="68"/>
      <c r="C11" s="68"/>
      <c r="D11" s="1" t="s">
        <v>58</v>
      </c>
      <c r="E11" s="45"/>
      <c r="F11" s="4">
        <f>20*1.05</f>
        <v>21</v>
      </c>
      <c r="G11" s="4">
        <f>SUM(E11:F11)</f>
        <v>21</v>
      </c>
      <c r="H11" s="51" t="s">
        <v>90</v>
      </c>
      <c r="I11" s="6"/>
    </row>
    <row r="12" spans="1:9" ht="20.25" customHeight="1" x14ac:dyDescent="0.3">
      <c r="A12" s="66"/>
      <c r="B12" s="68"/>
      <c r="C12" s="68"/>
      <c r="D12" s="5" t="s">
        <v>80</v>
      </c>
      <c r="E12" s="45"/>
      <c r="F12" s="4">
        <f>10*1.05</f>
        <v>10.5</v>
      </c>
      <c r="G12" s="4">
        <f>F12</f>
        <v>10.5</v>
      </c>
      <c r="H12" s="51" t="s">
        <v>90</v>
      </c>
      <c r="I12" s="6"/>
    </row>
    <row r="13" spans="1:9" ht="18.75" customHeight="1" x14ac:dyDescent="0.3">
      <c r="A13" s="66"/>
      <c r="B13" s="68"/>
      <c r="C13" s="68"/>
      <c r="D13" s="5" t="s">
        <v>76</v>
      </c>
      <c r="E13" s="41"/>
      <c r="F13" s="48">
        <f>250*1.05</f>
        <v>262.5</v>
      </c>
      <c r="G13" s="48">
        <f t="shared" ref="G13:G16" si="0">F13</f>
        <v>262.5</v>
      </c>
      <c r="H13" s="51" t="s">
        <v>91</v>
      </c>
      <c r="I13" s="21"/>
    </row>
    <row r="14" spans="1:9" ht="20.25" customHeight="1" x14ac:dyDescent="0.3">
      <c r="A14" s="66"/>
      <c r="B14" s="68"/>
      <c r="C14" s="68"/>
      <c r="D14" s="5" t="s">
        <v>77</v>
      </c>
      <c r="E14" s="41"/>
      <c r="F14" s="48">
        <f>15*1.05</f>
        <v>15.75</v>
      </c>
      <c r="G14" s="48">
        <f t="shared" si="0"/>
        <v>15.75</v>
      </c>
      <c r="H14" s="51" t="s">
        <v>92</v>
      </c>
      <c r="I14" s="21"/>
    </row>
    <row r="15" spans="1:9" ht="34.5" customHeight="1" x14ac:dyDescent="0.3">
      <c r="A15" s="66"/>
      <c r="B15" s="68"/>
      <c r="C15" s="68"/>
      <c r="D15" s="19" t="s">
        <v>94</v>
      </c>
      <c r="E15" s="41"/>
      <c r="F15" s="48">
        <f>0.94*1.05</f>
        <v>0.98699999999999999</v>
      </c>
      <c r="G15" s="48">
        <f>F15</f>
        <v>0.98699999999999999</v>
      </c>
      <c r="H15" s="51" t="s">
        <v>91</v>
      </c>
      <c r="I15" s="21"/>
    </row>
    <row r="16" spans="1:9" ht="35.25" customHeight="1" x14ac:dyDescent="0.3">
      <c r="A16" s="66"/>
      <c r="B16" s="68"/>
      <c r="C16" s="68"/>
      <c r="D16" s="5" t="s">
        <v>83</v>
      </c>
      <c r="E16" s="20"/>
      <c r="F16" s="48">
        <f>20*1.05</f>
        <v>21</v>
      </c>
      <c r="G16" s="48">
        <f t="shared" si="0"/>
        <v>21</v>
      </c>
      <c r="H16" s="51" t="s">
        <v>93</v>
      </c>
      <c r="I16" s="21"/>
    </row>
    <row r="17" spans="1:9" ht="21.75" customHeight="1" thickBot="1" x14ac:dyDescent="0.35">
      <c r="A17" s="67"/>
      <c r="B17" s="69"/>
      <c r="C17" s="69"/>
      <c r="D17" s="106" t="s">
        <v>6</v>
      </c>
      <c r="E17" s="15">
        <f>SUM(E10:E11)</f>
        <v>0</v>
      </c>
      <c r="F17" s="107">
        <f>SUM(F10:F16)</f>
        <v>352.73700000000002</v>
      </c>
      <c r="G17" s="107">
        <f>SUM(G10:G16)</f>
        <v>352.73700000000002</v>
      </c>
      <c r="H17" s="7"/>
      <c r="I17" s="12"/>
    </row>
    <row r="18" spans="1:9" ht="35.25" customHeight="1" x14ac:dyDescent="0.3">
      <c r="A18" s="65">
        <v>2</v>
      </c>
      <c r="B18" s="58" t="s">
        <v>51</v>
      </c>
      <c r="C18" s="58" t="s">
        <v>13</v>
      </c>
      <c r="D18" s="8" t="s">
        <v>21</v>
      </c>
      <c r="E18" s="44"/>
      <c r="F18" s="4">
        <f>20*1.05</f>
        <v>21</v>
      </c>
      <c r="G18" s="10">
        <f t="shared" ref="G18:G25" si="1">F18</f>
        <v>21</v>
      </c>
      <c r="H18" s="51" t="s">
        <v>93</v>
      </c>
      <c r="I18" s="9"/>
    </row>
    <row r="19" spans="1:9" ht="81" customHeight="1" x14ac:dyDescent="0.3">
      <c r="A19" s="66"/>
      <c r="B19" s="68"/>
      <c r="C19" s="68"/>
      <c r="D19" s="1" t="s">
        <v>28</v>
      </c>
      <c r="E19" s="45"/>
      <c r="F19" s="4">
        <f>20*1.05</f>
        <v>21</v>
      </c>
      <c r="G19" s="4">
        <f t="shared" si="1"/>
        <v>21</v>
      </c>
      <c r="H19" s="51" t="s">
        <v>93</v>
      </c>
      <c r="I19" s="6"/>
    </row>
    <row r="20" spans="1:9" ht="32.25" customHeight="1" x14ac:dyDescent="0.3">
      <c r="A20" s="66"/>
      <c r="B20" s="68"/>
      <c r="C20" s="68"/>
      <c r="D20" s="19" t="s">
        <v>83</v>
      </c>
      <c r="E20" s="20"/>
      <c r="F20" s="48">
        <f>20*1.05</f>
        <v>21</v>
      </c>
      <c r="G20" s="48">
        <f t="shared" si="1"/>
        <v>21</v>
      </c>
      <c r="H20" s="51" t="s">
        <v>93</v>
      </c>
      <c r="I20" s="6"/>
    </row>
    <row r="21" spans="1:9" ht="30.75" customHeight="1" x14ac:dyDescent="0.3">
      <c r="A21" s="66"/>
      <c r="B21" s="68"/>
      <c r="C21" s="68"/>
      <c r="D21" s="19" t="s">
        <v>77</v>
      </c>
      <c r="E21" s="20"/>
      <c r="F21" s="48">
        <f>15*1.05</f>
        <v>15.75</v>
      </c>
      <c r="G21" s="48">
        <f t="shared" si="1"/>
        <v>15.75</v>
      </c>
      <c r="H21" s="51" t="s">
        <v>92</v>
      </c>
      <c r="I21" s="6"/>
    </row>
    <row r="22" spans="1:9" ht="18" customHeight="1" x14ac:dyDescent="0.3">
      <c r="A22" s="66"/>
      <c r="B22" s="68"/>
      <c r="C22" s="68"/>
      <c r="D22" s="1" t="s">
        <v>78</v>
      </c>
      <c r="E22" s="45"/>
      <c r="F22" s="4">
        <f>22*1.05</f>
        <v>23.1</v>
      </c>
      <c r="G22" s="4">
        <f t="shared" si="1"/>
        <v>23.1</v>
      </c>
      <c r="H22" s="51" t="s">
        <v>90</v>
      </c>
      <c r="I22" s="6"/>
    </row>
    <row r="23" spans="1:9" ht="34.5" customHeight="1" x14ac:dyDescent="0.3">
      <c r="A23" s="66"/>
      <c r="B23" s="68"/>
      <c r="C23" s="68"/>
      <c r="D23" s="19" t="s">
        <v>94</v>
      </c>
      <c r="E23" s="41"/>
      <c r="F23" s="48">
        <f>0.94*1.05</f>
        <v>0.98699999999999999</v>
      </c>
      <c r="G23" s="48">
        <f t="shared" si="1"/>
        <v>0.98699999999999999</v>
      </c>
      <c r="H23" s="51" t="s">
        <v>91</v>
      </c>
      <c r="I23" s="21"/>
    </row>
    <row r="24" spans="1:9" ht="30.75" customHeight="1" x14ac:dyDescent="0.3">
      <c r="A24" s="66"/>
      <c r="B24" s="68"/>
      <c r="C24" s="68"/>
      <c r="D24" s="19" t="s">
        <v>105</v>
      </c>
      <c r="E24" s="41"/>
      <c r="F24" s="48">
        <f>41*1.05</f>
        <v>43.050000000000004</v>
      </c>
      <c r="G24" s="48">
        <f t="shared" si="1"/>
        <v>43.050000000000004</v>
      </c>
      <c r="H24" s="51" t="s">
        <v>91</v>
      </c>
      <c r="I24" s="21"/>
    </row>
    <row r="25" spans="1:9" ht="46.5" customHeight="1" x14ac:dyDescent="0.3">
      <c r="A25" s="66"/>
      <c r="B25" s="68"/>
      <c r="C25" s="68"/>
      <c r="D25" s="19" t="s">
        <v>95</v>
      </c>
      <c r="E25" s="41"/>
      <c r="F25" s="48">
        <v>1985.01</v>
      </c>
      <c r="G25" s="48">
        <f t="shared" si="1"/>
        <v>1985.01</v>
      </c>
      <c r="H25" s="51" t="s">
        <v>97</v>
      </c>
      <c r="I25" s="21"/>
    </row>
    <row r="26" spans="1:9" ht="21.75" customHeight="1" thickBot="1" x14ac:dyDescent="0.35">
      <c r="A26" s="67"/>
      <c r="B26" s="69"/>
      <c r="C26" s="69"/>
      <c r="D26" s="108" t="s">
        <v>6</v>
      </c>
      <c r="E26" s="109">
        <f>SUM(E18:E19)</f>
        <v>0</v>
      </c>
      <c r="F26" s="107">
        <f>SUM(F18:F25)</f>
        <v>2130.8969999999999</v>
      </c>
      <c r="G26" s="107">
        <f>SUM(G18:G25)</f>
        <v>2130.8969999999999</v>
      </c>
      <c r="H26" s="11"/>
      <c r="I26" s="12"/>
    </row>
    <row r="27" spans="1:9" ht="39" customHeight="1" x14ac:dyDescent="0.3">
      <c r="A27" s="65">
        <v>3</v>
      </c>
      <c r="B27" s="62" t="s">
        <v>17</v>
      </c>
      <c r="C27" s="62" t="s">
        <v>13</v>
      </c>
      <c r="D27" s="8" t="s">
        <v>20</v>
      </c>
      <c r="E27" s="44"/>
      <c r="F27" s="4">
        <f>20*1.05</f>
        <v>21</v>
      </c>
      <c r="G27" s="10">
        <f t="shared" ref="G27:G32" si="2">F27</f>
        <v>21</v>
      </c>
      <c r="H27" s="51" t="s">
        <v>93</v>
      </c>
      <c r="I27" s="9"/>
    </row>
    <row r="28" spans="1:9" ht="105" customHeight="1" x14ac:dyDescent="0.3">
      <c r="A28" s="66"/>
      <c r="B28" s="63"/>
      <c r="C28" s="63"/>
      <c r="D28" s="1" t="s">
        <v>72</v>
      </c>
      <c r="E28" s="45"/>
      <c r="F28" s="4">
        <f>20*1.05</f>
        <v>21</v>
      </c>
      <c r="G28" s="4">
        <f t="shared" si="2"/>
        <v>21</v>
      </c>
      <c r="H28" s="51" t="s">
        <v>93</v>
      </c>
      <c r="I28" s="6"/>
    </row>
    <row r="29" spans="1:9" ht="39" customHeight="1" x14ac:dyDescent="0.3">
      <c r="A29" s="66"/>
      <c r="B29" s="63"/>
      <c r="C29" s="63"/>
      <c r="D29" s="19" t="s">
        <v>83</v>
      </c>
      <c r="E29" s="41"/>
      <c r="F29" s="48">
        <f>20*1.05</f>
        <v>21</v>
      </c>
      <c r="G29" s="48">
        <f t="shared" si="2"/>
        <v>21</v>
      </c>
      <c r="H29" s="51" t="s">
        <v>93</v>
      </c>
      <c r="I29" s="6"/>
    </row>
    <row r="30" spans="1:9" ht="38.25" customHeight="1" x14ac:dyDescent="0.3">
      <c r="A30" s="66"/>
      <c r="B30" s="63"/>
      <c r="C30" s="63"/>
      <c r="D30" s="19" t="s">
        <v>77</v>
      </c>
      <c r="E30" s="41"/>
      <c r="F30" s="48">
        <f>15*1.05</f>
        <v>15.75</v>
      </c>
      <c r="G30" s="48">
        <f t="shared" si="2"/>
        <v>15.75</v>
      </c>
      <c r="H30" s="51" t="s">
        <v>92</v>
      </c>
      <c r="I30" s="6"/>
    </row>
    <row r="31" spans="1:9" ht="42" customHeight="1" x14ac:dyDescent="0.3">
      <c r="A31" s="66"/>
      <c r="B31" s="63"/>
      <c r="C31" s="63"/>
      <c r="D31" s="19" t="s">
        <v>94</v>
      </c>
      <c r="E31" s="41"/>
      <c r="F31" s="48">
        <f>0.94*1.05</f>
        <v>0.98699999999999999</v>
      </c>
      <c r="G31" s="48">
        <f t="shared" si="2"/>
        <v>0.98699999999999999</v>
      </c>
      <c r="H31" s="51" t="s">
        <v>91</v>
      </c>
      <c r="I31" s="6"/>
    </row>
    <row r="32" spans="1:9" ht="25.5" customHeight="1" x14ac:dyDescent="0.3">
      <c r="A32" s="66"/>
      <c r="B32" s="63"/>
      <c r="C32" s="63"/>
      <c r="D32" s="5" t="s">
        <v>80</v>
      </c>
      <c r="E32" s="45"/>
      <c r="F32" s="4">
        <f>10*1.05</f>
        <v>10.5</v>
      </c>
      <c r="G32" s="4">
        <f t="shared" si="2"/>
        <v>10.5</v>
      </c>
      <c r="H32" s="51" t="s">
        <v>90</v>
      </c>
      <c r="I32" s="6"/>
    </row>
    <row r="33" spans="1:9" ht="27.75" customHeight="1" thickBot="1" x14ac:dyDescent="0.35">
      <c r="A33" s="67"/>
      <c r="B33" s="64"/>
      <c r="C33" s="64"/>
      <c r="D33" s="108" t="s">
        <v>6</v>
      </c>
      <c r="E33" s="15">
        <f>SUM(E27:E28)</f>
        <v>0</v>
      </c>
      <c r="F33" s="107">
        <f>SUM(F27:F32)</f>
        <v>90.236999999999995</v>
      </c>
      <c r="G33" s="107">
        <f>SUM(G27:G32)</f>
        <v>90.236999999999995</v>
      </c>
      <c r="H33" s="11"/>
      <c r="I33" s="12"/>
    </row>
    <row r="34" spans="1:9" ht="37.5" customHeight="1" x14ac:dyDescent="0.3">
      <c r="A34" s="65">
        <v>4</v>
      </c>
      <c r="B34" s="58" t="s">
        <v>18</v>
      </c>
      <c r="C34" s="58" t="s">
        <v>13</v>
      </c>
      <c r="D34" s="8" t="s">
        <v>81</v>
      </c>
      <c r="E34" s="44"/>
      <c r="F34" s="4">
        <f>20*1.05</f>
        <v>21</v>
      </c>
      <c r="G34" s="10">
        <f t="shared" ref="G34:G39" si="3">F34</f>
        <v>21</v>
      </c>
      <c r="H34" s="51" t="s">
        <v>93</v>
      </c>
      <c r="I34" s="9"/>
    </row>
    <row r="35" spans="1:9" ht="89.4" customHeight="1" x14ac:dyDescent="0.3">
      <c r="A35" s="66"/>
      <c r="B35" s="68"/>
      <c r="C35" s="68"/>
      <c r="D35" s="1" t="s">
        <v>7</v>
      </c>
      <c r="E35" s="45"/>
      <c r="F35" s="4">
        <f>20*1.05</f>
        <v>21</v>
      </c>
      <c r="G35" s="4">
        <f t="shared" si="3"/>
        <v>21</v>
      </c>
      <c r="H35" s="51" t="s">
        <v>93</v>
      </c>
      <c r="I35" s="6"/>
    </row>
    <row r="36" spans="1:9" ht="36.75" customHeight="1" x14ac:dyDescent="0.3">
      <c r="A36" s="66"/>
      <c r="B36" s="68"/>
      <c r="C36" s="68"/>
      <c r="D36" s="5" t="s">
        <v>77</v>
      </c>
      <c r="E36" s="41"/>
      <c r="F36" s="48">
        <f>15*1.05</f>
        <v>15.75</v>
      </c>
      <c r="G36" s="48">
        <f t="shared" si="3"/>
        <v>15.75</v>
      </c>
      <c r="H36" s="51" t="s">
        <v>92</v>
      </c>
      <c r="I36" s="6"/>
    </row>
    <row r="37" spans="1:9" ht="36" customHeight="1" x14ac:dyDescent="0.3">
      <c r="A37" s="66"/>
      <c r="B37" s="68"/>
      <c r="C37" s="68"/>
      <c r="D37" s="5" t="s">
        <v>83</v>
      </c>
      <c r="E37" s="41"/>
      <c r="F37" s="48">
        <f>20*1.05</f>
        <v>21</v>
      </c>
      <c r="G37" s="48">
        <f t="shared" si="3"/>
        <v>21</v>
      </c>
      <c r="H37" s="51" t="s">
        <v>93</v>
      </c>
      <c r="I37" s="6"/>
    </row>
    <row r="38" spans="1:9" ht="42.75" customHeight="1" x14ac:dyDescent="0.3">
      <c r="A38" s="66"/>
      <c r="B38" s="68"/>
      <c r="C38" s="68"/>
      <c r="D38" s="19" t="s">
        <v>94</v>
      </c>
      <c r="E38" s="41"/>
      <c r="F38" s="48">
        <f>0.94*1.05</f>
        <v>0.98699999999999999</v>
      </c>
      <c r="G38" s="48">
        <f t="shared" si="3"/>
        <v>0.98699999999999999</v>
      </c>
      <c r="H38" s="51" t="s">
        <v>91</v>
      </c>
      <c r="I38" s="6"/>
    </row>
    <row r="39" spans="1:9" ht="28.5" customHeight="1" x14ac:dyDescent="0.3">
      <c r="A39" s="66"/>
      <c r="B39" s="68"/>
      <c r="C39" s="68"/>
      <c r="D39" s="1" t="s">
        <v>80</v>
      </c>
      <c r="E39" s="20"/>
      <c r="F39" s="4">
        <f>10*1.05</f>
        <v>10.5</v>
      </c>
      <c r="G39" s="4">
        <f t="shared" si="3"/>
        <v>10.5</v>
      </c>
      <c r="H39" s="51" t="s">
        <v>90</v>
      </c>
      <c r="I39" s="6"/>
    </row>
    <row r="40" spans="1:9" ht="20.399999999999999" customHeight="1" thickBot="1" x14ac:dyDescent="0.35">
      <c r="A40" s="67"/>
      <c r="B40" s="69"/>
      <c r="C40" s="69"/>
      <c r="D40" s="108" t="s">
        <v>6</v>
      </c>
      <c r="E40" s="109">
        <f>SUM(E34:E35)</f>
        <v>0</v>
      </c>
      <c r="F40" s="107">
        <f>SUM(F34:F39)</f>
        <v>90.236999999999995</v>
      </c>
      <c r="G40" s="107">
        <f>SUM(G34:G39)</f>
        <v>90.236999999999995</v>
      </c>
      <c r="H40" s="7"/>
      <c r="I40" s="12"/>
    </row>
    <row r="41" spans="1:9" ht="30" customHeight="1" x14ac:dyDescent="0.3">
      <c r="A41" s="65">
        <v>5</v>
      </c>
      <c r="B41" s="58" t="s">
        <v>54</v>
      </c>
      <c r="C41" s="58" t="s">
        <v>13</v>
      </c>
      <c r="D41" s="8" t="s">
        <v>82</v>
      </c>
      <c r="E41" s="44"/>
      <c r="F41" s="4">
        <f>20*1.05</f>
        <v>21</v>
      </c>
      <c r="G41" s="10">
        <f t="shared" ref="G41:G46" si="4">F41</f>
        <v>21</v>
      </c>
      <c r="H41" s="51" t="s">
        <v>93</v>
      </c>
      <c r="I41" s="9"/>
    </row>
    <row r="42" spans="1:9" ht="87" customHeight="1" x14ac:dyDescent="0.3">
      <c r="A42" s="66"/>
      <c r="B42" s="68"/>
      <c r="C42" s="68"/>
      <c r="D42" s="1" t="s">
        <v>72</v>
      </c>
      <c r="E42" s="20"/>
      <c r="F42" s="4">
        <f>20*1.05</f>
        <v>21</v>
      </c>
      <c r="G42" s="48">
        <f t="shared" si="4"/>
        <v>21</v>
      </c>
      <c r="H42" s="19" t="s">
        <v>93</v>
      </c>
      <c r="I42" s="21"/>
    </row>
    <row r="43" spans="1:9" ht="30.75" customHeight="1" x14ac:dyDescent="0.3">
      <c r="A43" s="66"/>
      <c r="B43" s="68"/>
      <c r="C43" s="68"/>
      <c r="D43" s="19" t="s">
        <v>83</v>
      </c>
      <c r="E43" s="41"/>
      <c r="F43" s="48">
        <f>20*1.05</f>
        <v>21</v>
      </c>
      <c r="G43" s="48">
        <f t="shared" si="4"/>
        <v>21</v>
      </c>
      <c r="H43" s="51" t="s">
        <v>93</v>
      </c>
      <c r="I43" s="40"/>
    </row>
    <row r="44" spans="1:9" ht="20.399999999999999" customHeight="1" x14ac:dyDescent="0.3">
      <c r="A44" s="66"/>
      <c r="B44" s="68"/>
      <c r="C44" s="68"/>
      <c r="D44" s="19" t="s">
        <v>77</v>
      </c>
      <c r="E44" s="45"/>
      <c r="F44" s="48">
        <f>15*1.05</f>
        <v>15.75</v>
      </c>
      <c r="G44" s="4">
        <f t="shared" si="4"/>
        <v>15.75</v>
      </c>
      <c r="H44" s="51" t="s">
        <v>92</v>
      </c>
      <c r="I44" s="40"/>
    </row>
    <row r="45" spans="1:9" ht="32.25" customHeight="1" x14ac:dyDescent="0.3">
      <c r="A45" s="66"/>
      <c r="B45" s="68"/>
      <c r="C45" s="68"/>
      <c r="D45" s="19" t="s">
        <v>94</v>
      </c>
      <c r="E45" s="45"/>
      <c r="F45" s="48">
        <f>0.94*1.05</f>
        <v>0.98699999999999999</v>
      </c>
      <c r="G45" s="4">
        <f t="shared" si="4"/>
        <v>0.98699999999999999</v>
      </c>
      <c r="H45" s="51" t="s">
        <v>91</v>
      </c>
      <c r="I45" s="40"/>
    </row>
    <row r="46" spans="1:9" ht="17.25" customHeight="1" x14ac:dyDescent="0.3">
      <c r="A46" s="66"/>
      <c r="B46" s="68"/>
      <c r="C46" s="68"/>
      <c r="D46" s="5" t="s">
        <v>80</v>
      </c>
      <c r="E46" s="42"/>
      <c r="F46" s="4">
        <f>10*1.05</f>
        <v>10.5</v>
      </c>
      <c r="G46" s="47">
        <f t="shared" si="4"/>
        <v>10.5</v>
      </c>
      <c r="H46" s="51" t="s">
        <v>90</v>
      </c>
      <c r="I46" s="40"/>
    </row>
    <row r="47" spans="1:9" ht="22.8" customHeight="1" thickBot="1" x14ac:dyDescent="0.35">
      <c r="A47" s="67"/>
      <c r="B47" s="69"/>
      <c r="C47" s="69"/>
      <c r="D47" s="108" t="s">
        <v>6</v>
      </c>
      <c r="E47" s="109">
        <f>SUM(E41:E42)</f>
        <v>0</v>
      </c>
      <c r="F47" s="107">
        <f>SUM(F41:F46)</f>
        <v>90.236999999999995</v>
      </c>
      <c r="G47" s="107">
        <f>SUM(G41:G46)</f>
        <v>90.236999999999995</v>
      </c>
      <c r="H47" s="39"/>
      <c r="I47" s="12"/>
    </row>
    <row r="48" spans="1:9" ht="32.25" customHeight="1" x14ac:dyDescent="0.3">
      <c r="A48" s="65">
        <v>6</v>
      </c>
      <c r="B48" s="62" t="s">
        <v>22</v>
      </c>
      <c r="C48" s="62" t="s">
        <v>88</v>
      </c>
      <c r="D48" s="8" t="s">
        <v>23</v>
      </c>
      <c r="E48" s="24"/>
      <c r="F48" s="4">
        <f>20*1.05</f>
        <v>21</v>
      </c>
      <c r="G48" s="46">
        <f t="shared" ref="G48:G53" si="5">F48</f>
        <v>21</v>
      </c>
      <c r="H48" s="51" t="s">
        <v>90</v>
      </c>
      <c r="I48" s="25"/>
    </row>
    <row r="49" spans="1:9" ht="96" customHeight="1" x14ac:dyDescent="0.3">
      <c r="A49" s="66"/>
      <c r="B49" s="63"/>
      <c r="C49" s="63"/>
      <c r="D49" s="19" t="s">
        <v>27</v>
      </c>
      <c r="E49" s="3"/>
      <c r="F49" s="4">
        <f>20*1.05</f>
        <v>21</v>
      </c>
      <c r="G49" s="4">
        <f t="shared" si="5"/>
        <v>21</v>
      </c>
      <c r="H49" s="26" t="s">
        <v>90</v>
      </c>
      <c r="I49" s="6"/>
    </row>
    <row r="50" spans="1:9" ht="15.75" customHeight="1" x14ac:dyDescent="0.3">
      <c r="A50" s="66"/>
      <c r="B50" s="63"/>
      <c r="C50" s="63"/>
      <c r="D50" s="5" t="s">
        <v>84</v>
      </c>
      <c r="E50" s="3"/>
      <c r="F50" s="4">
        <f>10*1.05</f>
        <v>10.5</v>
      </c>
      <c r="G50" s="4">
        <f t="shared" si="5"/>
        <v>10.5</v>
      </c>
      <c r="H50" s="51" t="s">
        <v>90</v>
      </c>
      <c r="I50" s="27"/>
    </row>
    <row r="51" spans="1:9" ht="33.75" customHeight="1" x14ac:dyDescent="0.3">
      <c r="A51" s="66"/>
      <c r="B51" s="63"/>
      <c r="C51" s="63"/>
      <c r="D51" s="19" t="s">
        <v>94</v>
      </c>
      <c r="E51" s="45"/>
      <c r="F51" s="48">
        <f>0.94*1.05</f>
        <v>0.98699999999999999</v>
      </c>
      <c r="G51" s="4">
        <f t="shared" si="5"/>
        <v>0.98699999999999999</v>
      </c>
      <c r="H51" s="51" t="s">
        <v>91</v>
      </c>
      <c r="I51" s="27"/>
    </row>
    <row r="52" spans="1:9" ht="32.25" customHeight="1" x14ac:dyDescent="0.3">
      <c r="A52" s="66"/>
      <c r="B52" s="63"/>
      <c r="C52" s="63"/>
      <c r="D52" s="5" t="s">
        <v>77</v>
      </c>
      <c r="E52" s="3"/>
      <c r="F52" s="48">
        <f>15*1.05</f>
        <v>15.75</v>
      </c>
      <c r="G52" s="4">
        <f t="shared" si="5"/>
        <v>15.75</v>
      </c>
      <c r="H52" s="51" t="s">
        <v>92</v>
      </c>
      <c r="I52" s="6"/>
    </row>
    <row r="53" spans="1:9" ht="31.5" customHeight="1" x14ac:dyDescent="0.3">
      <c r="A53" s="66"/>
      <c r="B53" s="63"/>
      <c r="C53" s="63"/>
      <c r="D53" s="5" t="s">
        <v>83</v>
      </c>
      <c r="E53" s="20"/>
      <c r="F53" s="48">
        <f>20*1.05</f>
        <v>21</v>
      </c>
      <c r="G53" s="48">
        <f t="shared" si="5"/>
        <v>21</v>
      </c>
      <c r="H53" s="51" t="s">
        <v>93</v>
      </c>
      <c r="I53" s="21"/>
    </row>
    <row r="54" spans="1:9" ht="17.25" customHeight="1" thickBot="1" x14ac:dyDescent="0.35">
      <c r="A54" s="67"/>
      <c r="B54" s="110"/>
      <c r="C54" s="110"/>
      <c r="D54" s="108" t="s">
        <v>6</v>
      </c>
      <c r="E54" s="109">
        <f>SUM(E48:E53)</f>
        <v>0</v>
      </c>
      <c r="F54" s="107">
        <f>SUM(F48:F53)</f>
        <v>90.236999999999995</v>
      </c>
      <c r="G54" s="107">
        <f>SUM(G48:G53)</f>
        <v>90.236999999999995</v>
      </c>
      <c r="H54" s="7"/>
      <c r="I54" s="12"/>
    </row>
    <row r="55" spans="1:9" ht="15.75" customHeight="1" x14ac:dyDescent="0.3">
      <c r="A55" s="65">
        <v>7</v>
      </c>
      <c r="B55" s="58" t="s">
        <v>24</v>
      </c>
      <c r="C55" s="58" t="s">
        <v>13</v>
      </c>
      <c r="D55" s="58" t="s">
        <v>10</v>
      </c>
      <c r="E55" s="56"/>
      <c r="F55" s="52">
        <v>21</v>
      </c>
      <c r="G55" s="52">
        <f>SUM(E55:F55)</f>
        <v>21</v>
      </c>
      <c r="H55" s="58" t="s">
        <v>93</v>
      </c>
      <c r="I55" s="90"/>
    </row>
    <row r="56" spans="1:9" ht="19.2" customHeight="1" x14ac:dyDescent="0.3">
      <c r="A56" s="66"/>
      <c r="B56" s="68"/>
      <c r="C56" s="111"/>
      <c r="D56" s="59"/>
      <c r="E56" s="57"/>
      <c r="F56" s="53"/>
      <c r="G56" s="53"/>
      <c r="H56" s="59"/>
      <c r="I56" s="91"/>
    </row>
    <row r="57" spans="1:9" ht="33" customHeight="1" x14ac:dyDescent="0.3">
      <c r="A57" s="66"/>
      <c r="B57" s="68"/>
      <c r="C57" s="111"/>
      <c r="D57" s="96" t="s">
        <v>8</v>
      </c>
      <c r="E57" s="92"/>
      <c r="F57" s="54">
        <v>21</v>
      </c>
      <c r="G57" s="54">
        <f>F57</f>
        <v>21</v>
      </c>
      <c r="H57" s="81" t="s">
        <v>93</v>
      </c>
      <c r="I57" s="60"/>
    </row>
    <row r="58" spans="1:9" ht="18" customHeight="1" x14ac:dyDescent="0.3">
      <c r="A58" s="66"/>
      <c r="B58" s="68"/>
      <c r="C58" s="111"/>
      <c r="D58" s="97"/>
      <c r="E58" s="93"/>
      <c r="F58" s="55"/>
      <c r="G58" s="55"/>
      <c r="H58" s="68"/>
      <c r="I58" s="61"/>
    </row>
    <row r="59" spans="1:9" ht="24.75" customHeight="1" x14ac:dyDescent="0.3">
      <c r="A59" s="66"/>
      <c r="B59" s="68"/>
      <c r="C59" s="111"/>
      <c r="D59" s="97"/>
      <c r="E59" s="93"/>
      <c r="F59" s="55"/>
      <c r="G59" s="55"/>
      <c r="H59" s="68"/>
      <c r="I59" s="61"/>
    </row>
    <row r="60" spans="1:9" ht="15" customHeight="1" x14ac:dyDescent="0.3">
      <c r="A60" s="66"/>
      <c r="B60" s="68"/>
      <c r="C60" s="111"/>
      <c r="D60" s="97"/>
      <c r="E60" s="93"/>
      <c r="F60" s="55"/>
      <c r="G60" s="55"/>
      <c r="H60" s="68"/>
      <c r="I60" s="61"/>
    </row>
    <row r="61" spans="1:9" ht="15" customHeight="1" x14ac:dyDescent="0.3">
      <c r="A61" s="66"/>
      <c r="B61" s="68"/>
      <c r="C61" s="111"/>
      <c r="D61" s="98"/>
      <c r="E61" s="57"/>
      <c r="F61" s="53"/>
      <c r="G61" s="53"/>
      <c r="H61" s="59"/>
      <c r="I61" s="61"/>
    </row>
    <row r="62" spans="1:9" ht="15" customHeight="1" x14ac:dyDescent="0.3">
      <c r="A62" s="66"/>
      <c r="B62" s="68"/>
      <c r="C62" s="111"/>
      <c r="D62" s="18" t="s">
        <v>84</v>
      </c>
      <c r="E62" s="45"/>
      <c r="F62" s="4">
        <f>10*1.05</f>
        <v>10.5</v>
      </c>
      <c r="G62" s="4">
        <f>F62</f>
        <v>10.5</v>
      </c>
      <c r="H62" s="26" t="s">
        <v>90</v>
      </c>
      <c r="I62" s="28"/>
    </row>
    <row r="63" spans="1:9" ht="31.5" customHeight="1" x14ac:dyDescent="0.3">
      <c r="A63" s="66"/>
      <c r="B63" s="68"/>
      <c r="C63" s="111"/>
      <c r="D63" s="18" t="s">
        <v>77</v>
      </c>
      <c r="E63" s="45"/>
      <c r="F63" s="48">
        <f>15*1.05</f>
        <v>15.75</v>
      </c>
      <c r="G63" s="4">
        <f>F63</f>
        <v>15.75</v>
      </c>
      <c r="H63" s="26" t="s">
        <v>92</v>
      </c>
      <c r="I63" s="28"/>
    </row>
    <row r="64" spans="1:9" ht="31.5" customHeight="1" x14ac:dyDescent="0.3">
      <c r="A64" s="66"/>
      <c r="B64" s="68"/>
      <c r="C64" s="111"/>
      <c r="D64" s="18" t="s">
        <v>83</v>
      </c>
      <c r="E64" s="45"/>
      <c r="F64" s="48">
        <f>20*1.05</f>
        <v>21</v>
      </c>
      <c r="G64" s="4">
        <f>F64</f>
        <v>21</v>
      </c>
      <c r="H64" s="26" t="s">
        <v>93</v>
      </c>
      <c r="I64" s="28"/>
    </row>
    <row r="65" spans="1:9" ht="39" customHeight="1" x14ac:dyDescent="0.3">
      <c r="A65" s="66"/>
      <c r="B65" s="68"/>
      <c r="C65" s="111"/>
      <c r="D65" s="19" t="s">
        <v>94</v>
      </c>
      <c r="E65" s="45"/>
      <c r="F65" s="48">
        <f>0.94*1.05</f>
        <v>0.98699999999999999</v>
      </c>
      <c r="G65" s="4">
        <f>F65</f>
        <v>0.98699999999999999</v>
      </c>
      <c r="H65" s="51" t="s">
        <v>91</v>
      </c>
      <c r="I65" s="28"/>
    </row>
    <row r="66" spans="1:9" ht="14.25" customHeight="1" thickBot="1" x14ac:dyDescent="0.35">
      <c r="A66" s="67"/>
      <c r="B66" s="69"/>
      <c r="C66" s="112"/>
      <c r="D66" s="108" t="s">
        <v>6</v>
      </c>
      <c r="E66" s="113"/>
      <c r="F66" s="107">
        <f>SUM(F55:F65)</f>
        <v>90.236999999999995</v>
      </c>
      <c r="G66" s="107">
        <f>SUM(G55:G65)</f>
        <v>90.236999999999995</v>
      </c>
      <c r="H66" s="13"/>
      <c r="I66" s="114"/>
    </row>
    <row r="67" spans="1:9" ht="37.5" hidden="1" customHeight="1" thickBot="1" x14ac:dyDescent="0.35">
      <c r="A67" s="65">
        <v>8</v>
      </c>
      <c r="B67" s="58" t="s">
        <v>25</v>
      </c>
      <c r="C67" s="58" t="s">
        <v>13</v>
      </c>
      <c r="D67" s="8" t="s">
        <v>19</v>
      </c>
      <c r="E67" s="14"/>
      <c r="F67" s="10">
        <v>0</v>
      </c>
      <c r="G67" s="10">
        <f>SUM(E67:F67)</f>
        <v>0</v>
      </c>
      <c r="H67" s="50" t="s">
        <v>67</v>
      </c>
      <c r="I67" s="9"/>
    </row>
    <row r="68" spans="1:9" ht="81.75" hidden="1" customHeight="1" thickBot="1" x14ac:dyDescent="0.35">
      <c r="A68" s="66"/>
      <c r="B68" s="68"/>
      <c r="C68" s="68"/>
      <c r="D68" s="1" t="s">
        <v>26</v>
      </c>
      <c r="E68" s="3"/>
      <c r="F68" s="4">
        <v>0</v>
      </c>
      <c r="G68" s="4">
        <f>SUM(E68:F68)</f>
        <v>0</v>
      </c>
      <c r="H68" s="50" t="s">
        <v>67</v>
      </c>
      <c r="I68" s="6"/>
    </row>
    <row r="69" spans="1:9" ht="29.25" hidden="1" customHeight="1" x14ac:dyDescent="0.3">
      <c r="A69" s="66"/>
      <c r="B69" s="68"/>
      <c r="C69" s="68"/>
      <c r="D69" s="18" t="s">
        <v>60</v>
      </c>
      <c r="E69" s="3"/>
      <c r="F69" s="4">
        <v>0</v>
      </c>
      <c r="G69" s="4">
        <f t="shared" ref="G69:G74" si="6">F69</f>
        <v>0</v>
      </c>
      <c r="H69" s="50" t="s">
        <v>67</v>
      </c>
      <c r="I69" s="6"/>
    </row>
    <row r="70" spans="1:9" ht="29.25" hidden="1" customHeight="1" x14ac:dyDescent="0.3">
      <c r="A70" s="66"/>
      <c r="B70" s="68"/>
      <c r="C70" s="68"/>
      <c r="D70" s="19" t="s">
        <v>66</v>
      </c>
      <c r="E70" s="20"/>
      <c r="F70" s="48">
        <v>0</v>
      </c>
      <c r="G70" s="48">
        <f t="shared" si="6"/>
        <v>0</v>
      </c>
      <c r="H70" s="51" t="s">
        <v>65</v>
      </c>
      <c r="I70" s="21"/>
    </row>
    <row r="71" spans="1:9" ht="29.25" hidden="1" customHeight="1" x14ac:dyDescent="0.3">
      <c r="A71" s="66"/>
      <c r="B71" s="68"/>
      <c r="C71" s="68"/>
      <c r="D71" s="19" t="s">
        <v>63</v>
      </c>
      <c r="E71" s="20"/>
      <c r="F71" s="48">
        <v>0</v>
      </c>
      <c r="G71" s="48">
        <f t="shared" si="6"/>
        <v>0</v>
      </c>
      <c r="H71" s="51" t="s">
        <v>65</v>
      </c>
      <c r="I71" s="21"/>
    </row>
    <row r="72" spans="1:9" ht="33.75" hidden="1" customHeight="1" thickBot="1" x14ac:dyDescent="0.35">
      <c r="A72" s="66"/>
      <c r="B72" s="68"/>
      <c r="C72" s="68"/>
      <c r="D72" s="19" t="s">
        <v>68</v>
      </c>
      <c r="E72" s="20"/>
      <c r="F72" s="48">
        <v>0</v>
      </c>
      <c r="G72" s="48">
        <f t="shared" si="6"/>
        <v>0</v>
      </c>
      <c r="H72" s="51" t="s">
        <v>70</v>
      </c>
      <c r="I72" s="21"/>
    </row>
    <row r="73" spans="1:9" ht="33.75" hidden="1" customHeight="1" thickBot="1" x14ac:dyDescent="0.35">
      <c r="A73" s="66"/>
      <c r="B73" s="68"/>
      <c r="C73" s="68"/>
      <c r="D73" s="1" t="s">
        <v>73</v>
      </c>
      <c r="E73" s="20"/>
      <c r="F73" s="48">
        <v>0</v>
      </c>
      <c r="G73" s="48">
        <f t="shared" si="6"/>
        <v>0</v>
      </c>
      <c r="H73" s="50" t="s">
        <v>67</v>
      </c>
      <c r="I73" s="21"/>
    </row>
    <row r="74" spans="1:9" ht="33.75" hidden="1" customHeight="1" x14ac:dyDescent="0.3">
      <c r="A74" s="66"/>
      <c r="B74" s="68"/>
      <c r="C74" s="68"/>
      <c r="D74" s="19" t="s">
        <v>69</v>
      </c>
      <c r="E74" s="20"/>
      <c r="F74" s="48">
        <v>0</v>
      </c>
      <c r="G74" s="48">
        <f t="shared" si="6"/>
        <v>0</v>
      </c>
      <c r="H74" s="50" t="s">
        <v>67</v>
      </c>
      <c r="I74" s="21"/>
    </row>
    <row r="75" spans="1:9" ht="18" hidden="1" customHeight="1" thickBot="1" x14ac:dyDescent="0.35">
      <c r="A75" s="67"/>
      <c r="B75" s="69"/>
      <c r="C75" s="69"/>
      <c r="D75" s="108" t="s">
        <v>6</v>
      </c>
      <c r="E75" s="15"/>
      <c r="F75" s="107">
        <f>SUM(F67:F74)</f>
        <v>0</v>
      </c>
      <c r="G75" s="107">
        <f>SUM(G67:G74)</f>
        <v>0</v>
      </c>
      <c r="H75" s="13"/>
      <c r="I75" s="12"/>
    </row>
    <row r="76" spans="1:9" ht="50.25" customHeight="1" x14ac:dyDescent="0.3">
      <c r="A76" s="75">
        <v>8</v>
      </c>
      <c r="B76" s="62" t="s">
        <v>75</v>
      </c>
      <c r="C76" s="62" t="s">
        <v>13</v>
      </c>
      <c r="D76" s="8" t="s">
        <v>29</v>
      </c>
      <c r="E76" s="14"/>
      <c r="F76" s="10">
        <f>20*1.05</f>
        <v>21</v>
      </c>
      <c r="G76" s="10">
        <f>SUM(E76:F76)</f>
        <v>21</v>
      </c>
      <c r="H76" s="50" t="s">
        <v>90</v>
      </c>
      <c r="I76" s="9"/>
    </row>
    <row r="77" spans="1:9" ht="95.25" customHeight="1" x14ac:dyDescent="0.3">
      <c r="A77" s="76"/>
      <c r="B77" s="63"/>
      <c r="C77" s="63"/>
      <c r="D77" s="1" t="s">
        <v>11</v>
      </c>
      <c r="E77" s="3"/>
      <c r="F77" s="47">
        <f>20*1.05</f>
        <v>21</v>
      </c>
      <c r="G77" s="47">
        <f>SUM(E77:F77)</f>
        <v>21</v>
      </c>
      <c r="H77" s="43" t="s">
        <v>90</v>
      </c>
      <c r="I77" s="6"/>
    </row>
    <row r="78" spans="1:9" ht="32.25" customHeight="1" x14ac:dyDescent="0.3">
      <c r="A78" s="76"/>
      <c r="B78" s="63"/>
      <c r="C78" s="63"/>
      <c r="D78" s="19" t="s">
        <v>77</v>
      </c>
      <c r="E78" s="20"/>
      <c r="F78" s="48">
        <f>15*1.05</f>
        <v>15.75</v>
      </c>
      <c r="G78" s="4">
        <f>F78</f>
        <v>15.75</v>
      </c>
      <c r="H78" s="26" t="s">
        <v>92</v>
      </c>
      <c r="I78" s="6"/>
    </row>
    <row r="79" spans="1:9" ht="33" customHeight="1" x14ac:dyDescent="0.3">
      <c r="A79" s="76"/>
      <c r="B79" s="63"/>
      <c r="C79" s="63"/>
      <c r="D79" s="1" t="s">
        <v>83</v>
      </c>
      <c r="E79" s="41"/>
      <c r="F79" s="48">
        <f>20*1.05</f>
        <v>21</v>
      </c>
      <c r="G79" s="4">
        <f>F79</f>
        <v>21</v>
      </c>
      <c r="H79" s="26" t="s">
        <v>93</v>
      </c>
      <c r="I79" s="6"/>
    </row>
    <row r="80" spans="1:9" ht="53.25" customHeight="1" x14ac:dyDescent="0.3">
      <c r="A80" s="76"/>
      <c r="B80" s="63"/>
      <c r="C80" s="63"/>
      <c r="D80" s="19" t="s">
        <v>74</v>
      </c>
      <c r="E80" s="41"/>
      <c r="F80" s="48">
        <f>375.2*1.05</f>
        <v>393.96</v>
      </c>
      <c r="G80" s="48">
        <f t="shared" ref="G80" si="7">F80</f>
        <v>393.96</v>
      </c>
      <c r="H80" s="49" t="s">
        <v>96</v>
      </c>
      <c r="I80" s="6"/>
    </row>
    <row r="81" spans="1:9" ht="33.75" customHeight="1" x14ac:dyDescent="0.3">
      <c r="A81" s="76"/>
      <c r="B81" s="63"/>
      <c r="C81" s="63"/>
      <c r="D81" s="5" t="s">
        <v>79</v>
      </c>
      <c r="E81" s="20"/>
      <c r="F81" s="48">
        <f>55*1.05</f>
        <v>57.75</v>
      </c>
      <c r="G81" s="48">
        <f>F81</f>
        <v>57.75</v>
      </c>
      <c r="H81" s="51" t="s">
        <v>92</v>
      </c>
      <c r="I81" s="6"/>
    </row>
    <row r="82" spans="1:9" ht="33" customHeight="1" x14ac:dyDescent="0.3">
      <c r="A82" s="76"/>
      <c r="B82" s="63"/>
      <c r="C82" s="63"/>
      <c r="D82" s="19" t="s">
        <v>94</v>
      </c>
      <c r="E82" s="45"/>
      <c r="F82" s="48">
        <f>0.94*1.05</f>
        <v>0.98699999999999999</v>
      </c>
      <c r="G82" s="4">
        <f>F82</f>
        <v>0.98699999999999999</v>
      </c>
      <c r="H82" s="51" t="s">
        <v>91</v>
      </c>
      <c r="I82" s="6"/>
    </row>
    <row r="83" spans="1:9" ht="20.25" customHeight="1" x14ac:dyDescent="0.3">
      <c r="A83" s="76"/>
      <c r="B83" s="63"/>
      <c r="C83" s="63"/>
      <c r="D83" s="18" t="s">
        <v>84</v>
      </c>
      <c r="E83" s="45"/>
      <c r="F83" s="4">
        <f>10*1.05</f>
        <v>10.5</v>
      </c>
      <c r="G83" s="4">
        <f>F83</f>
        <v>10.5</v>
      </c>
      <c r="H83" s="26" t="s">
        <v>90</v>
      </c>
      <c r="I83" s="6"/>
    </row>
    <row r="84" spans="1:9" ht="15.75" customHeight="1" thickBot="1" x14ac:dyDescent="0.35">
      <c r="A84" s="77"/>
      <c r="B84" s="64"/>
      <c r="C84" s="64"/>
      <c r="D84" s="108" t="s">
        <v>6</v>
      </c>
      <c r="E84" s="11"/>
      <c r="F84" s="107">
        <f>SUM(F76:F83)</f>
        <v>541.947</v>
      </c>
      <c r="G84" s="107">
        <f>SUM(G76:G83)</f>
        <v>541.947</v>
      </c>
      <c r="H84" s="15"/>
      <c r="I84" s="12"/>
    </row>
    <row r="85" spans="1:9" ht="48" customHeight="1" x14ac:dyDescent="0.3">
      <c r="A85" s="65">
        <v>9</v>
      </c>
      <c r="B85" s="58" t="s">
        <v>30</v>
      </c>
      <c r="C85" s="58" t="s">
        <v>13</v>
      </c>
      <c r="D85" s="8" t="s">
        <v>55</v>
      </c>
      <c r="E85" s="14"/>
      <c r="F85" s="10">
        <f>20*1.05</f>
        <v>21</v>
      </c>
      <c r="G85" s="10">
        <f>SUM(E85:F85)</f>
        <v>21</v>
      </c>
      <c r="H85" s="50" t="s">
        <v>90</v>
      </c>
      <c r="I85" s="9"/>
    </row>
    <row r="86" spans="1:9" ht="96" customHeight="1" x14ac:dyDescent="0.3">
      <c r="A86" s="66"/>
      <c r="B86" s="68"/>
      <c r="C86" s="68"/>
      <c r="D86" s="1" t="s">
        <v>12</v>
      </c>
      <c r="E86" s="3"/>
      <c r="F86" s="47">
        <f>20*1.05</f>
        <v>21</v>
      </c>
      <c r="G86" s="47">
        <f>SUM(E86:F86)</f>
        <v>21</v>
      </c>
      <c r="H86" s="43" t="s">
        <v>90</v>
      </c>
      <c r="I86" s="6"/>
    </row>
    <row r="87" spans="1:9" ht="32.25" customHeight="1" x14ac:dyDescent="0.3">
      <c r="A87" s="66"/>
      <c r="B87" s="68"/>
      <c r="C87" s="68"/>
      <c r="D87" s="5" t="s">
        <v>79</v>
      </c>
      <c r="E87" s="20"/>
      <c r="F87" s="48">
        <f>55*1.05</f>
        <v>57.75</v>
      </c>
      <c r="G87" s="48">
        <f>F87</f>
        <v>57.75</v>
      </c>
      <c r="H87" s="51" t="s">
        <v>92</v>
      </c>
      <c r="I87" s="6"/>
    </row>
    <row r="88" spans="1:9" ht="28.5" customHeight="1" x14ac:dyDescent="0.3">
      <c r="A88" s="66"/>
      <c r="B88" s="68"/>
      <c r="C88" s="68"/>
      <c r="D88" s="19" t="s">
        <v>77</v>
      </c>
      <c r="E88" s="20"/>
      <c r="F88" s="48">
        <f>15*1.05</f>
        <v>15.75</v>
      </c>
      <c r="G88" s="4">
        <f>F88</f>
        <v>15.75</v>
      </c>
      <c r="H88" s="26" t="s">
        <v>92</v>
      </c>
      <c r="I88" s="6"/>
    </row>
    <row r="89" spans="1:9" ht="28.5" customHeight="1" x14ac:dyDescent="0.3">
      <c r="A89" s="66"/>
      <c r="B89" s="68"/>
      <c r="C89" s="68"/>
      <c r="D89" s="1" t="s">
        <v>83</v>
      </c>
      <c r="E89" s="45"/>
      <c r="F89" s="4">
        <f>20*1.05</f>
        <v>21</v>
      </c>
      <c r="G89" s="4">
        <f>F89</f>
        <v>21</v>
      </c>
      <c r="H89" s="26" t="s">
        <v>93</v>
      </c>
      <c r="I89" s="6"/>
    </row>
    <row r="90" spans="1:9" ht="28.5" customHeight="1" x14ac:dyDescent="0.3">
      <c r="A90" s="66"/>
      <c r="B90" s="68"/>
      <c r="C90" s="68"/>
      <c r="D90" s="19" t="s">
        <v>94</v>
      </c>
      <c r="E90" s="45"/>
      <c r="F90" s="48">
        <f>0.94*1.05</f>
        <v>0.98699999999999999</v>
      </c>
      <c r="G90" s="4">
        <f>F90</f>
        <v>0.98699999999999999</v>
      </c>
      <c r="H90" s="51" t="s">
        <v>91</v>
      </c>
      <c r="I90" s="6"/>
    </row>
    <row r="91" spans="1:9" ht="20.25" customHeight="1" x14ac:dyDescent="0.3">
      <c r="A91" s="66"/>
      <c r="B91" s="68"/>
      <c r="C91" s="68"/>
      <c r="D91" s="1" t="s">
        <v>80</v>
      </c>
      <c r="E91" s="42"/>
      <c r="F91" s="4">
        <f>10*1.05</f>
        <v>10.5</v>
      </c>
      <c r="G91" s="4">
        <f>F91</f>
        <v>10.5</v>
      </c>
      <c r="H91" s="26" t="s">
        <v>90</v>
      </c>
      <c r="I91" s="6"/>
    </row>
    <row r="92" spans="1:9" ht="24.75" customHeight="1" x14ac:dyDescent="0.3">
      <c r="A92" s="74"/>
      <c r="B92" s="68"/>
      <c r="C92" s="59"/>
      <c r="D92" s="115" t="s">
        <v>6</v>
      </c>
      <c r="E92" s="3"/>
      <c r="F92" s="4">
        <f>SUM(F85:F91)</f>
        <v>147.98699999999999</v>
      </c>
      <c r="G92" s="4">
        <f>SUM(G85:G91)</f>
        <v>147.98699999999999</v>
      </c>
      <c r="H92" s="45"/>
      <c r="I92" s="6"/>
    </row>
    <row r="93" spans="1:9" ht="0.75" customHeight="1" thickBot="1" x14ac:dyDescent="0.35">
      <c r="A93" s="16">
        <v>12</v>
      </c>
      <c r="B93" s="69"/>
      <c r="C93" s="17"/>
      <c r="D93" s="108"/>
      <c r="E93" s="11"/>
      <c r="F93" s="15"/>
      <c r="G93" s="15"/>
      <c r="H93" s="15"/>
      <c r="I93" s="12"/>
    </row>
    <row r="94" spans="1:9" ht="72.75" customHeight="1" x14ac:dyDescent="0.3">
      <c r="A94" s="65">
        <v>10</v>
      </c>
      <c r="B94" s="62" t="s">
        <v>31</v>
      </c>
      <c r="C94" s="62" t="s">
        <v>13</v>
      </c>
      <c r="D94" s="8" t="s">
        <v>32</v>
      </c>
      <c r="E94" s="14"/>
      <c r="F94" s="10">
        <f>20*1.05</f>
        <v>21</v>
      </c>
      <c r="G94" s="10">
        <f>SUM(E94:F94)</f>
        <v>21</v>
      </c>
      <c r="H94" s="50" t="s">
        <v>90</v>
      </c>
      <c r="I94" s="9"/>
    </row>
    <row r="95" spans="1:9" ht="113.25" customHeight="1" x14ac:dyDescent="0.3">
      <c r="A95" s="66"/>
      <c r="B95" s="63"/>
      <c r="C95" s="63"/>
      <c r="D95" s="1" t="s">
        <v>11</v>
      </c>
      <c r="E95" s="3"/>
      <c r="F95" s="47">
        <f>20*1.05</f>
        <v>21</v>
      </c>
      <c r="G95" s="47">
        <f>SUM(E95:F95)</f>
        <v>21</v>
      </c>
      <c r="H95" s="43" t="s">
        <v>90</v>
      </c>
      <c r="I95" s="6"/>
    </row>
    <row r="96" spans="1:9" ht="73.5" customHeight="1" x14ac:dyDescent="0.3">
      <c r="A96" s="66"/>
      <c r="B96" s="63"/>
      <c r="C96" s="63"/>
      <c r="D96" s="1" t="s">
        <v>98</v>
      </c>
      <c r="E96" s="23"/>
      <c r="F96" s="47">
        <v>308.95</v>
      </c>
      <c r="G96" s="47">
        <f>F96</f>
        <v>308.95</v>
      </c>
      <c r="H96" s="49" t="s">
        <v>97</v>
      </c>
      <c r="I96" s="6"/>
    </row>
    <row r="97" spans="1:9" ht="41.25" customHeight="1" x14ac:dyDescent="0.3">
      <c r="A97" s="66"/>
      <c r="B97" s="63"/>
      <c r="C97" s="63"/>
      <c r="D97" s="1" t="s">
        <v>77</v>
      </c>
      <c r="E97" s="23"/>
      <c r="F97" s="4">
        <f>15*1.05</f>
        <v>15.75</v>
      </c>
      <c r="G97" s="4">
        <f>F97</f>
        <v>15.75</v>
      </c>
      <c r="H97" s="26" t="s">
        <v>92</v>
      </c>
      <c r="I97" s="6"/>
    </row>
    <row r="98" spans="1:9" ht="41.25" customHeight="1" x14ac:dyDescent="0.3">
      <c r="A98" s="66"/>
      <c r="B98" s="63"/>
      <c r="C98" s="63"/>
      <c r="D98" s="19" t="s">
        <v>94</v>
      </c>
      <c r="E98" s="45"/>
      <c r="F98" s="48">
        <f>0.94*1.05</f>
        <v>0.98699999999999999</v>
      </c>
      <c r="G98" s="4">
        <f>F98</f>
        <v>0.98699999999999999</v>
      </c>
      <c r="H98" s="51" t="s">
        <v>91</v>
      </c>
      <c r="I98" s="6"/>
    </row>
    <row r="99" spans="1:9" ht="45" customHeight="1" x14ac:dyDescent="0.3">
      <c r="A99" s="66"/>
      <c r="B99" s="63"/>
      <c r="C99" s="63"/>
      <c r="D99" s="1" t="s">
        <v>83</v>
      </c>
      <c r="E99" s="23"/>
      <c r="F99" s="4">
        <f>20*1.05</f>
        <v>21</v>
      </c>
      <c r="G99" s="4">
        <f>F99</f>
        <v>21</v>
      </c>
      <c r="H99" s="26" t="s">
        <v>93</v>
      </c>
      <c r="I99" s="6"/>
    </row>
    <row r="100" spans="1:9" ht="30.75" customHeight="1" x14ac:dyDescent="0.3">
      <c r="A100" s="66"/>
      <c r="B100" s="63"/>
      <c r="C100" s="63"/>
      <c r="D100" s="5" t="s">
        <v>80</v>
      </c>
      <c r="E100" s="42"/>
      <c r="F100" s="4">
        <f>10*1.05</f>
        <v>10.5</v>
      </c>
      <c r="G100" s="4">
        <f>F100</f>
        <v>10.5</v>
      </c>
      <c r="H100" s="26" t="s">
        <v>90</v>
      </c>
      <c r="I100" s="6"/>
    </row>
    <row r="101" spans="1:9" ht="35.25" customHeight="1" thickBot="1" x14ac:dyDescent="0.35">
      <c r="A101" s="67"/>
      <c r="B101" s="64"/>
      <c r="C101" s="64"/>
      <c r="D101" s="108" t="s">
        <v>6</v>
      </c>
      <c r="E101" s="11"/>
      <c r="F101" s="107">
        <f>SUM(F94:F100)</f>
        <v>399.18700000000001</v>
      </c>
      <c r="G101" s="107">
        <f>SUM(G94:G100)</f>
        <v>399.18700000000001</v>
      </c>
      <c r="H101" s="15"/>
      <c r="I101" s="12"/>
    </row>
    <row r="102" spans="1:9" ht="69.75" customHeight="1" thickBot="1" x14ac:dyDescent="0.35">
      <c r="A102" s="65">
        <v>11</v>
      </c>
      <c r="B102" s="58" t="s">
        <v>33</v>
      </c>
      <c r="C102" s="58" t="s">
        <v>13</v>
      </c>
      <c r="D102" s="8" t="s">
        <v>34</v>
      </c>
      <c r="E102" s="14"/>
      <c r="F102" s="10">
        <f>20*1.05</f>
        <v>21</v>
      </c>
      <c r="G102" s="10">
        <f>SUM(E102:F102)</f>
        <v>21</v>
      </c>
      <c r="H102" s="50" t="s">
        <v>90</v>
      </c>
      <c r="I102" s="9"/>
    </row>
    <row r="103" spans="1:9" ht="119.25" customHeight="1" x14ac:dyDescent="0.3">
      <c r="A103" s="66"/>
      <c r="B103" s="68"/>
      <c r="C103" s="68"/>
      <c r="D103" s="1" t="s">
        <v>11</v>
      </c>
      <c r="E103" s="3"/>
      <c r="F103" s="10">
        <f>20*1.05</f>
        <v>21</v>
      </c>
      <c r="G103" s="10">
        <f>SUM(E103:F103)</f>
        <v>21</v>
      </c>
      <c r="H103" s="50" t="s">
        <v>90</v>
      </c>
      <c r="I103" s="6"/>
    </row>
    <row r="104" spans="1:9" ht="50.25" customHeight="1" x14ac:dyDescent="0.3">
      <c r="A104" s="66"/>
      <c r="B104" s="68"/>
      <c r="C104" s="68"/>
      <c r="D104" s="1" t="s">
        <v>77</v>
      </c>
      <c r="E104" s="3"/>
      <c r="F104" s="4">
        <f>15*1.05</f>
        <v>15.75</v>
      </c>
      <c r="G104" s="4">
        <f>F104</f>
        <v>15.75</v>
      </c>
      <c r="H104" s="26" t="s">
        <v>92</v>
      </c>
      <c r="I104" s="21"/>
    </row>
    <row r="105" spans="1:9" ht="50.25" customHeight="1" x14ac:dyDescent="0.3">
      <c r="A105" s="66"/>
      <c r="B105" s="68"/>
      <c r="C105" s="68"/>
      <c r="D105" s="1" t="s">
        <v>83</v>
      </c>
      <c r="E105" s="23"/>
      <c r="F105" s="4">
        <f>20*1.05</f>
        <v>21</v>
      </c>
      <c r="G105" s="4">
        <f>F105</f>
        <v>21</v>
      </c>
      <c r="H105" s="26" t="s">
        <v>93</v>
      </c>
      <c r="I105" s="21"/>
    </row>
    <row r="106" spans="1:9" ht="61.5" customHeight="1" x14ac:dyDescent="0.3">
      <c r="A106" s="66"/>
      <c r="B106" s="68"/>
      <c r="C106" s="68"/>
      <c r="D106" s="19" t="s">
        <v>94</v>
      </c>
      <c r="E106" s="45"/>
      <c r="F106" s="48">
        <f>0.94*1.05</f>
        <v>0.98699999999999999</v>
      </c>
      <c r="G106" s="4">
        <f>F106</f>
        <v>0.98699999999999999</v>
      </c>
      <c r="H106" s="51" t="s">
        <v>91</v>
      </c>
      <c r="I106" s="21"/>
    </row>
    <row r="107" spans="1:9" ht="47.25" customHeight="1" x14ac:dyDescent="0.3">
      <c r="A107" s="66"/>
      <c r="B107" s="68"/>
      <c r="C107" s="68"/>
      <c r="D107" s="5" t="s">
        <v>79</v>
      </c>
      <c r="E107" s="3"/>
      <c r="F107" s="48">
        <f>135*1.05</f>
        <v>141.75</v>
      </c>
      <c r="G107" s="48">
        <f>F107</f>
        <v>141.75</v>
      </c>
      <c r="H107" s="51" t="s">
        <v>92</v>
      </c>
      <c r="I107" s="21"/>
    </row>
    <row r="108" spans="1:9" ht="36" customHeight="1" x14ac:dyDescent="0.3">
      <c r="A108" s="66"/>
      <c r="B108" s="68"/>
      <c r="C108" s="68"/>
      <c r="D108" s="1" t="s">
        <v>80</v>
      </c>
      <c r="E108" s="42"/>
      <c r="F108" s="4">
        <f>10*1.05</f>
        <v>10.5</v>
      </c>
      <c r="G108" s="4">
        <f>F108</f>
        <v>10.5</v>
      </c>
      <c r="H108" s="26" t="s">
        <v>90</v>
      </c>
      <c r="I108" s="21"/>
    </row>
    <row r="109" spans="1:9" ht="34.5" customHeight="1" thickBot="1" x14ac:dyDescent="0.35">
      <c r="A109" s="67"/>
      <c r="B109" s="69"/>
      <c r="C109" s="69"/>
      <c r="D109" s="108" t="s">
        <v>6</v>
      </c>
      <c r="E109" s="11"/>
      <c r="F109" s="107">
        <f>SUM(F102:F108)</f>
        <v>231.98699999999999</v>
      </c>
      <c r="G109" s="107">
        <f>SUM(G102:G108)</f>
        <v>231.98699999999999</v>
      </c>
      <c r="H109" s="15"/>
      <c r="I109" s="12"/>
    </row>
    <row r="110" spans="1:9" ht="54" hidden="1" customHeight="1" thickBot="1" x14ac:dyDescent="0.35">
      <c r="A110" s="65">
        <v>14</v>
      </c>
      <c r="B110" s="58" t="s">
        <v>35</v>
      </c>
      <c r="C110" s="58" t="s">
        <v>13</v>
      </c>
      <c r="D110" s="8" t="s">
        <v>34</v>
      </c>
      <c r="E110" s="14"/>
      <c r="F110" s="10">
        <v>0</v>
      </c>
      <c r="G110" s="10">
        <f>SUM(E110:F110)</f>
        <v>0</v>
      </c>
      <c r="H110" s="50" t="s">
        <v>67</v>
      </c>
      <c r="I110" s="9"/>
    </row>
    <row r="111" spans="1:9" ht="92.25" hidden="1" customHeight="1" thickBot="1" x14ac:dyDescent="0.35">
      <c r="A111" s="66"/>
      <c r="B111" s="68"/>
      <c r="C111" s="68"/>
      <c r="D111" s="1" t="s">
        <v>11</v>
      </c>
      <c r="E111" s="3"/>
      <c r="F111" s="4">
        <v>0</v>
      </c>
      <c r="G111" s="4">
        <f>SUM(E111:F111)</f>
        <v>0</v>
      </c>
      <c r="H111" s="50" t="s">
        <v>67</v>
      </c>
      <c r="I111" s="6"/>
    </row>
    <row r="112" spans="1:9" ht="46.5" hidden="1" customHeight="1" thickBot="1" x14ac:dyDescent="0.35">
      <c r="A112" s="66"/>
      <c r="B112" s="68"/>
      <c r="C112" s="68"/>
      <c r="D112" s="5" t="s">
        <v>71</v>
      </c>
      <c r="E112" s="3"/>
      <c r="F112" s="4">
        <v>0</v>
      </c>
      <c r="G112" s="4">
        <f>F112</f>
        <v>0</v>
      </c>
      <c r="H112" s="50" t="s">
        <v>67</v>
      </c>
      <c r="I112" s="6"/>
    </row>
    <row r="113" spans="1:9" ht="46.5" hidden="1" customHeight="1" thickBot="1" x14ac:dyDescent="0.35">
      <c r="A113" s="66"/>
      <c r="B113" s="68"/>
      <c r="C113" s="68"/>
      <c r="D113" s="1" t="s">
        <v>73</v>
      </c>
      <c r="E113" s="3"/>
      <c r="F113" s="4">
        <v>0</v>
      </c>
      <c r="G113" s="4">
        <f>F113</f>
        <v>0</v>
      </c>
      <c r="H113" s="50" t="s">
        <v>67</v>
      </c>
      <c r="I113" s="6"/>
    </row>
    <row r="114" spans="1:9" ht="33" hidden="1" customHeight="1" x14ac:dyDescent="0.3">
      <c r="A114" s="66"/>
      <c r="B114" s="68"/>
      <c r="C114" s="68"/>
      <c r="D114" s="1" t="s">
        <v>60</v>
      </c>
      <c r="E114" s="3"/>
      <c r="F114" s="4">
        <v>0</v>
      </c>
      <c r="G114" s="4">
        <f>F114</f>
        <v>0</v>
      </c>
      <c r="H114" s="50" t="s">
        <v>64</v>
      </c>
      <c r="I114" s="6"/>
    </row>
    <row r="115" spans="1:9" ht="25.5" hidden="1" customHeight="1" thickBot="1" x14ac:dyDescent="0.35">
      <c r="A115" s="67"/>
      <c r="B115" s="69"/>
      <c r="C115" s="69"/>
      <c r="D115" s="108" t="s">
        <v>6</v>
      </c>
      <c r="E115" s="11"/>
      <c r="F115" s="107">
        <f>SUM(F110:F114)</f>
        <v>0</v>
      </c>
      <c r="G115" s="107">
        <f>SUM(G110:G114)</f>
        <v>0</v>
      </c>
      <c r="H115" s="15"/>
      <c r="I115" s="12"/>
    </row>
    <row r="116" spans="1:9" ht="67.5" customHeight="1" x14ac:dyDescent="0.3">
      <c r="A116" s="75">
        <v>12</v>
      </c>
      <c r="B116" s="62" t="s">
        <v>36</v>
      </c>
      <c r="C116" s="62" t="s">
        <v>13</v>
      </c>
      <c r="D116" s="8" t="s">
        <v>37</v>
      </c>
      <c r="E116" s="14"/>
      <c r="F116" s="10">
        <f>20*1.05</f>
        <v>21</v>
      </c>
      <c r="G116" s="10">
        <f>SUM(E116:F116)</f>
        <v>21</v>
      </c>
      <c r="H116" s="50" t="s">
        <v>90</v>
      </c>
      <c r="I116" s="9"/>
    </row>
    <row r="117" spans="1:9" ht="114" customHeight="1" x14ac:dyDescent="0.3">
      <c r="A117" s="76"/>
      <c r="B117" s="63"/>
      <c r="C117" s="63"/>
      <c r="D117" s="1" t="s">
        <v>11</v>
      </c>
      <c r="E117" s="3"/>
      <c r="F117" s="47">
        <f>20*1.05</f>
        <v>21</v>
      </c>
      <c r="G117" s="47">
        <f>SUM(E117:F117)</f>
        <v>21</v>
      </c>
      <c r="H117" s="43" t="s">
        <v>90</v>
      </c>
      <c r="I117" s="6"/>
    </row>
    <row r="118" spans="1:9" ht="42.75" customHeight="1" x14ac:dyDescent="0.3">
      <c r="A118" s="76"/>
      <c r="B118" s="63"/>
      <c r="C118" s="63"/>
      <c r="D118" s="1" t="s">
        <v>77</v>
      </c>
      <c r="E118" s="41"/>
      <c r="F118" s="4">
        <f>15*1.05</f>
        <v>15.75</v>
      </c>
      <c r="G118" s="4">
        <f>F118</f>
        <v>15.75</v>
      </c>
      <c r="H118" s="26" t="s">
        <v>92</v>
      </c>
      <c r="I118" s="6"/>
    </row>
    <row r="119" spans="1:9" ht="44.25" customHeight="1" x14ac:dyDescent="0.3">
      <c r="A119" s="76"/>
      <c r="B119" s="63"/>
      <c r="C119" s="63"/>
      <c r="D119" s="1" t="s">
        <v>83</v>
      </c>
      <c r="E119" s="45"/>
      <c r="F119" s="4">
        <f>20*1.05</f>
        <v>21</v>
      </c>
      <c r="G119" s="4">
        <f>F119</f>
        <v>21</v>
      </c>
      <c r="H119" s="26" t="s">
        <v>93</v>
      </c>
      <c r="I119" s="6"/>
    </row>
    <row r="120" spans="1:9" ht="47.25" customHeight="1" x14ac:dyDescent="0.3">
      <c r="A120" s="76"/>
      <c r="B120" s="63"/>
      <c r="C120" s="63"/>
      <c r="D120" s="19" t="s">
        <v>94</v>
      </c>
      <c r="E120" s="45"/>
      <c r="F120" s="48">
        <f>0.94*1.05</f>
        <v>0.98699999999999999</v>
      </c>
      <c r="G120" s="4">
        <f>F120</f>
        <v>0.98699999999999999</v>
      </c>
      <c r="H120" s="51" t="s">
        <v>91</v>
      </c>
      <c r="I120" s="6"/>
    </row>
    <row r="121" spans="1:9" ht="66.75" customHeight="1" x14ac:dyDescent="0.3">
      <c r="A121" s="76"/>
      <c r="B121" s="63"/>
      <c r="C121" s="63"/>
      <c r="D121" s="1" t="s">
        <v>100</v>
      </c>
      <c r="E121" s="23"/>
      <c r="F121" s="48">
        <f>60*1.05</f>
        <v>63</v>
      </c>
      <c r="G121" s="48">
        <f>F121</f>
        <v>63</v>
      </c>
      <c r="H121" s="51" t="s">
        <v>90</v>
      </c>
      <c r="I121" s="6"/>
    </row>
    <row r="122" spans="1:9" ht="34.5" customHeight="1" x14ac:dyDescent="0.3">
      <c r="A122" s="76"/>
      <c r="B122" s="63"/>
      <c r="C122" s="63"/>
      <c r="D122" s="18" t="s">
        <v>99</v>
      </c>
      <c r="E122" s="3"/>
      <c r="F122" s="4">
        <f>40*1.05</f>
        <v>42</v>
      </c>
      <c r="G122" s="4">
        <f>F122</f>
        <v>42</v>
      </c>
      <c r="H122" s="26" t="s">
        <v>90</v>
      </c>
      <c r="I122" s="6"/>
    </row>
    <row r="123" spans="1:9" ht="36.75" customHeight="1" thickBot="1" x14ac:dyDescent="0.35">
      <c r="A123" s="77"/>
      <c r="B123" s="64"/>
      <c r="C123" s="64"/>
      <c r="D123" s="108" t="s">
        <v>6</v>
      </c>
      <c r="E123" s="11"/>
      <c r="F123" s="107">
        <f>SUM(F116:F122)</f>
        <v>184.73699999999999</v>
      </c>
      <c r="G123" s="107">
        <f>SUM(G116:G122)</f>
        <v>184.73699999999999</v>
      </c>
      <c r="H123" s="15"/>
      <c r="I123" s="12"/>
    </row>
    <row r="124" spans="1:9" ht="63" customHeight="1" x14ac:dyDescent="0.3">
      <c r="A124" s="65">
        <v>13</v>
      </c>
      <c r="B124" s="62" t="s">
        <v>38</v>
      </c>
      <c r="C124" s="62" t="s">
        <v>13</v>
      </c>
      <c r="D124" s="8" t="s">
        <v>39</v>
      </c>
      <c r="E124" s="14"/>
      <c r="F124" s="10">
        <f>20*1.05</f>
        <v>21</v>
      </c>
      <c r="G124" s="10">
        <f>SUM(E124:F124)</f>
        <v>21</v>
      </c>
      <c r="H124" s="50" t="s">
        <v>90</v>
      </c>
      <c r="I124" s="9"/>
    </row>
    <row r="125" spans="1:9" ht="102" customHeight="1" x14ac:dyDescent="0.3">
      <c r="A125" s="66"/>
      <c r="B125" s="63"/>
      <c r="C125" s="63"/>
      <c r="D125" s="1" t="s">
        <v>11</v>
      </c>
      <c r="E125" s="3"/>
      <c r="F125" s="47">
        <f>20*1.05</f>
        <v>21</v>
      </c>
      <c r="G125" s="47">
        <f>SUM(E125:F125)</f>
        <v>21</v>
      </c>
      <c r="H125" s="43" t="s">
        <v>90</v>
      </c>
      <c r="I125" s="6"/>
    </row>
    <row r="126" spans="1:9" ht="40.5" customHeight="1" x14ac:dyDescent="0.3">
      <c r="A126" s="66"/>
      <c r="B126" s="63"/>
      <c r="C126" s="63"/>
      <c r="D126" s="19" t="s">
        <v>94</v>
      </c>
      <c r="E126" s="45"/>
      <c r="F126" s="4">
        <f>0.94*1.05</f>
        <v>0.98699999999999999</v>
      </c>
      <c r="G126" s="4">
        <f>F126</f>
        <v>0.98699999999999999</v>
      </c>
      <c r="H126" s="51" t="s">
        <v>91</v>
      </c>
      <c r="I126" s="6"/>
    </row>
    <row r="127" spans="1:9" ht="36" customHeight="1" x14ac:dyDescent="0.3">
      <c r="A127" s="66"/>
      <c r="B127" s="63"/>
      <c r="C127" s="63"/>
      <c r="D127" s="1" t="s">
        <v>77</v>
      </c>
      <c r="E127" s="42"/>
      <c r="F127" s="4">
        <f>15*1.05</f>
        <v>15.75</v>
      </c>
      <c r="G127" s="4">
        <f>F127</f>
        <v>15.75</v>
      </c>
      <c r="H127" s="26" t="s">
        <v>92</v>
      </c>
      <c r="I127" s="6"/>
    </row>
    <row r="128" spans="1:9" ht="37.5" customHeight="1" x14ac:dyDescent="0.3">
      <c r="A128" s="66"/>
      <c r="B128" s="63"/>
      <c r="C128" s="63"/>
      <c r="D128" s="1" t="s">
        <v>83</v>
      </c>
      <c r="E128" s="42"/>
      <c r="F128" s="4">
        <f>15*1.05</f>
        <v>15.75</v>
      </c>
      <c r="G128" s="4">
        <f>F128</f>
        <v>15.75</v>
      </c>
      <c r="H128" s="26" t="s">
        <v>92</v>
      </c>
      <c r="I128" s="6"/>
    </row>
    <row r="129" spans="1:9" ht="21" customHeight="1" x14ac:dyDescent="0.3">
      <c r="A129" s="66"/>
      <c r="B129" s="63"/>
      <c r="C129" s="63"/>
      <c r="D129" s="1" t="s">
        <v>80</v>
      </c>
      <c r="E129" s="3"/>
      <c r="F129" s="4">
        <f>10*1.05</f>
        <v>10.5</v>
      </c>
      <c r="G129" s="4">
        <f>F129</f>
        <v>10.5</v>
      </c>
      <c r="H129" s="26" t="s">
        <v>90</v>
      </c>
      <c r="I129" s="6"/>
    </row>
    <row r="130" spans="1:9" ht="26.25" customHeight="1" thickBot="1" x14ac:dyDescent="0.35">
      <c r="A130" s="67"/>
      <c r="B130" s="64"/>
      <c r="C130" s="64"/>
      <c r="D130" s="108" t="s">
        <v>6</v>
      </c>
      <c r="E130" s="11"/>
      <c r="F130" s="107">
        <f>SUM(F124:F129)</f>
        <v>84.986999999999995</v>
      </c>
      <c r="G130" s="107">
        <f>SUM(G124:G129)</f>
        <v>84.986999999999995</v>
      </c>
      <c r="H130" s="15"/>
      <c r="I130" s="12"/>
    </row>
    <row r="131" spans="1:9" ht="51.75" customHeight="1" x14ac:dyDescent="0.3">
      <c r="A131" s="65">
        <v>14</v>
      </c>
      <c r="B131" s="62" t="s">
        <v>40</v>
      </c>
      <c r="C131" s="62" t="s">
        <v>13</v>
      </c>
      <c r="D131" s="8" t="s">
        <v>85</v>
      </c>
      <c r="E131" s="14"/>
      <c r="F131" s="10">
        <f>20*1.05</f>
        <v>21</v>
      </c>
      <c r="G131" s="10">
        <f>SUM(E131:F131)</f>
        <v>21</v>
      </c>
      <c r="H131" s="50" t="s">
        <v>90</v>
      </c>
      <c r="I131" s="9"/>
    </row>
    <row r="132" spans="1:9" ht="106.5" customHeight="1" x14ac:dyDescent="0.3">
      <c r="A132" s="66"/>
      <c r="B132" s="63"/>
      <c r="C132" s="63"/>
      <c r="D132" s="1" t="s">
        <v>11</v>
      </c>
      <c r="E132" s="3"/>
      <c r="F132" s="47">
        <f>20*1.05</f>
        <v>21</v>
      </c>
      <c r="G132" s="47">
        <f>SUM(E132:F132)</f>
        <v>21</v>
      </c>
      <c r="H132" s="43" t="s">
        <v>90</v>
      </c>
      <c r="I132" s="6"/>
    </row>
    <row r="133" spans="1:9" ht="41.25" customHeight="1" x14ac:dyDescent="0.3">
      <c r="A133" s="66"/>
      <c r="B133" s="63"/>
      <c r="C133" s="63"/>
      <c r="D133" s="1" t="s">
        <v>77</v>
      </c>
      <c r="E133" s="20"/>
      <c r="F133" s="4">
        <f>15*1.05</f>
        <v>15.75</v>
      </c>
      <c r="G133" s="4">
        <f>F133</f>
        <v>15.75</v>
      </c>
      <c r="H133" s="26" t="s">
        <v>92</v>
      </c>
      <c r="I133" s="21"/>
    </row>
    <row r="134" spans="1:9" ht="41.25" customHeight="1" x14ac:dyDescent="0.3">
      <c r="A134" s="66"/>
      <c r="B134" s="63"/>
      <c r="C134" s="63"/>
      <c r="D134" s="19" t="s">
        <v>94</v>
      </c>
      <c r="E134" s="45"/>
      <c r="F134" s="4">
        <f>0.94*1.05</f>
        <v>0.98699999999999999</v>
      </c>
      <c r="G134" s="4">
        <f>F134</f>
        <v>0.98699999999999999</v>
      </c>
      <c r="H134" s="51" t="s">
        <v>91</v>
      </c>
      <c r="I134" s="21"/>
    </row>
    <row r="135" spans="1:9" ht="37.5" customHeight="1" x14ac:dyDescent="0.3">
      <c r="A135" s="66"/>
      <c r="B135" s="63"/>
      <c r="C135" s="63"/>
      <c r="D135" s="1" t="s">
        <v>83</v>
      </c>
      <c r="E135" s="3"/>
      <c r="F135" s="4">
        <f>24*1.05</f>
        <v>25.200000000000003</v>
      </c>
      <c r="G135" s="4">
        <f>F135</f>
        <v>25.200000000000003</v>
      </c>
      <c r="H135" s="26" t="s">
        <v>93</v>
      </c>
      <c r="I135" s="21"/>
    </row>
    <row r="136" spans="1:9" ht="58.5" customHeight="1" x14ac:dyDescent="0.3">
      <c r="A136" s="66"/>
      <c r="B136" s="63"/>
      <c r="C136" s="63"/>
      <c r="D136" s="1" t="s">
        <v>74</v>
      </c>
      <c r="E136" s="23"/>
      <c r="F136" s="47">
        <f>500.38*1.05</f>
        <v>525.399</v>
      </c>
      <c r="G136" s="47">
        <f>F136</f>
        <v>525.399</v>
      </c>
      <c r="H136" s="51" t="s">
        <v>101</v>
      </c>
      <c r="I136" s="21"/>
    </row>
    <row r="137" spans="1:9" ht="31.5" customHeight="1" x14ac:dyDescent="0.3">
      <c r="A137" s="66"/>
      <c r="B137" s="63"/>
      <c r="C137" s="63"/>
      <c r="D137" s="1" t="s">
        <v>80</v>
      </c>
      <c r="E137" s="41"/>
      <c r="F137" s="4">
        <f>10*1.05</f>
        <v>10.5</v>
      </c>
      <c r="G137" s="4">
        <f>F137</f>
        <v>10.5</v>
      </c>
      <c r="H137" s="26" t="s">
        <v>90</v>
      </c>
      <c r="I137" s="21"/>
    </row>
    <row r="138" spans="1:9" ht="20.25" customHeight="1" thickBot="1" x14ac:dyDescent="0.35">
      <c r="A138" s="67"/>
      <c r="B138" s="64"/>
      <c r="C138" s="64"/>
      <c r="D138" s="108" t="s">
        <v>6</v>
      </c>
      <c r="E138" s="11"/>
      <c r="F138" s="107">
        <f>SUM(F131:F137)</f>
        <v>619.83600000000001</v>
      </c>
      <c r="G138" s="107">
        <f>SUM(G131:G137)</f>
        <v>619.83600000000001</v>
      </c>
      <c r="H138" s="15"/>
      <c r="I138" s="12"/>
    </row>
    <row r="139" spans="1:9" ht="52.5" customHeight="1" x14ac:dyDescent="0.3">
      <c r="A139" s="65">
        <v>15</v>
      </c>
      <c r="B139" s="58" t="s">
        <v>41</v>
      </c>
      <c r="C139" s="58" t="s">
        <v>13</v>
      </c>
      <c r="D139" s="8" t="s">
        <v>42</v>
      </c>
      <c r="E139" s="14"/>
      <c r="F139" s="47">
        <f>20*1.05</f>
        <v>21</v>
      </c>
      <c r="G139" s="47">
        <f>SUM(E139:F139)</f>
        <v>21</v>
      </c>
      <c r="H139" s="43" t="s">
        <v>90</v>
      </c>
      <c r="I139" s="9"/>
    </row>
    <row r="140" spans="1:9" ht="78" x14ac:dyDescent="0.3">
      <c r="A140" s="66"/>
      <c r="B140" s="68"/>
      <c r="C140" s="68"/>
      <c r="D140" s="1" t="s">
        <v>11</v>
      </c>
      <c r="E140" s="3"/>
      <c r="F140" s="47">
        <f>20*1.05</f>
        <v>21</v>
      </c>
      <c r="G140" s="47">
        <f>SUM(E140:F140)</f>
        <v>21</v>
      </c>
      <c r="H140" s="43" t="s">
        <v>90</v>
      </c>
      <c r="I140" s="6"/>
    </row>
    <row r="141" spans="1:9" ht="28.5" customHeight="1" x14ac:dyDescent="0.3">
      <c r="A141" s="66"/>
      <c r="B141" s="68"/>
      <c r="C141" s="68"/>
      <c r="D141" s="5" t="s">
        <v>77</v>
      </c>
      <c r="E141" s="3"/>
      <c r="F141" s="4">
        <f>15*1.05</f>
        <v>15.75</v>
      </c>
      <c r="G141" s="4">
        <f>F141</f>
        <v>15.75</v>
      </c>
      <c r="H141" s="26" t="s">
        <v>92</v>
      </c>
      <c r="I141" s="6"/>
    </row>
    <row r="142" spans="1:9" ht="32.25" customHeight="1" x14ac:dyDescent="0.3">
      <c r="A142" s="66"/>
      <c r="B142" s="68"/>
      <c r="C142" s="68"/>
      <c r="D142" s="5" t="s">
        <v>83</v>
      </c>
      <c r="E142" s="3"/>
      <c r="F142" s="4">
        <f>21*1.05</f>
        <v>22.05</v>
      </c>
      <c r="G142" s="4">
        <f>F142</f>
        <v>22.05</v>
      </c>
      <c r="H142" s="26" t="s">
        <v>92</v>
      </c>
      <c r="I142" s="21"/>
    </row>
    <row r="143" spans="1:9" ht="32.25" customHeight="1" x14ac:dyDescent="0.3">
      <c r="A143" s="66"/>
      <c r="B143" s="68"/>
      <c r="C143" s="68"/>
      <c r="D143" s="19" t="s">
        <v>94</v>
      </c>
      <c r="E143" s="45"/>
      <c r="F143" s="4">
        <f>0.94*1.05</f>
        <v>0.98699999999999999</v>
      </c>
      <c r="G143" s="4">
        <f>F143</f>
        <v>0.98699999999999999</v>
      </c>
      <c r="H143" s="51" t="s">
        <v>91</v>
      </c>
      <c r="I143" s="21"/>
    </row>
    <row r="144" spans="1:9" ht="62.25" customHeight="1" x14ac:dyDescent="0.3">
      <c r="A144" s="66"/>
      <c r="B144" s="68"/>
      <c r="C144" s="68"/>
      <c r="D144" s="1" t="s">
        <v>74</v>
      </c>
      <c r="E144" s="23"/>
      <c r="F144" s="47">
        <f>375.2*1.05</f>
        <v>393.96</v>
      </c>
      <c r="G144" s="47">
        <f>F144</f>
        <v>393.96</v>
      </c>
      <c r="H144" s="51" t="s">
        <v>101</v>
      </c>
      <c r="I144" s="21"/>
    </row>
    <row r="145" spans="1:9" ht="27" customHeight="1" x14ac:dyDescent="0.3">
      <c r="A145" s="66"/>
      <c r="B145" s="68"/>
      <c r="C145" s="68"/>
      <c r="D145" s="1" t="s">
        <v>86</v>
      </c>
      <c r="E145" s="20"/>
      <c r="F145" s="4">
        <f>30*1.05</f>
        <v>31.5</v>
      </c>
      <c r="G145" s="4">
        <f>F145</f>
        <v>31.5</v>
      </c>
      <c r="H145" s="51" t="s">
        <v>89</v>
      </c>
      <c r="I145" s="21"/>
    </row>
    <row r="146" spans="1:9" ht="28.5" customHeight="1" thickBot="1" x14ac:dyDescent="0.35">
      <c r="A146" s="67"/>
      <c r="B146" s="69"/>
      <c r="C146" s="69"/>
      <c r="D146" s="108" t="s">
        <v>6</v>
      </c>
      <c r="E146" s="11"/>
      <c r="F146" s="107">
        <f>SUM(F139:F145)</f>
        <v>506.24699999999996</v>
      </c>
      <c r="G146" s="107">
        <f>SUM(G139:G145)</f>
        <v>506.24699999999996</v>
      </c>
      <c r="H146" s="15"/>
      <c r="I146" s="12"/>
    </row>
    <row r="147" spans="1:9" ht="60.75" customHeight="1" x14ac:dyDescent="0.3">
      <c r="A147" s="65">
        <v>16</v>
      </c>
      <c r="B147" s="62" t="s">
        <v>43</v>
      </c>
      <c r="C147" s="62" t="s">
        <v>13</v>
      </c>
      <c r="D147" s="8" t="s">
        <v>29</v>
      </c>
      <c r="E147" s="14"/>
      <c r="F147" s="47">
        <f>20*1.05</f>
        <v>21</v>
      </c>
      <c r="G147" s="47">
        <f>SUM(E147:F147)</f>
        <v>21</v>
      </c>
      <c r="H147" s="43" t="s">
        <v>90</v>
      </c>
      <c r="I147" s="9"/>
    </row>
    <row r="148" spans="1:9" ht="105.75" customHeight="1" x14ac:dyDescent="0.3">
      <c r="A148" s="66"/>
      <c r="B148" s="63"/>
      <c r="C148" s="63"/>
      <c r="D148" s="1" t="s">
        <v>11</v>
      </c>
      <c r="E148" s="3"/>
      <c r="F148" s="47">
        <f>20*1.05</f>
        <v>21</v>
      </c>
      <c r="G148" s="47">
        <f>SUM(E148:F148)</f>
        <v>21</v>
      </c>
      <c r="H148" s="43" t="s">
        <v>90</v>
      </c>
      <c r="I148" s="6"/>
    </row>
    <row r="149" spans="1:9" ht="45" customHeight="1" x14ac:dyDescent="0.3">
      <c r="A149" s="66"/>
      <c r="B149" s="63"/>
      <c r="C149" s="63"/>
      <c r="D149" s="1" t="s">
        <v>77</v>
      </c>
      <c r="E149" s="23"/>
      <c r="F149" s="4">
        <f>15*1.05</f>
        <v>15.75</v>
      </c>
      <c r="G149" s="4">
        <f>F149</f>
        <v>15.75</v>
      </c>
      <c r="H149" s="26" t="s">
        <v>92</v>
      </c>
      <c r="I149" s="21"/>
    </row>
    <row r="150" spans="1:9" ht="39.75" customHeight="1" x14ac:dyDescent="0.3">
      <c r="A150" s="66"/>
      <c r="B150" s="63"/>
      <c r="C150" s="63"/>
      <c r="D150" s="1" t="s">
        <v>83</v>
      </c>
      <c r="E150" s="23"/>
      <c r="F150" s="4">
        <f>21*1.05</f>
        <v>22.05</v>
      </c>
      <c r="G150" s="4">
        <f>F150</f>
        <v>22.05</v>
      </c>
      <c r="H150" s="26" t="s">
        <v>92</v>
      </c>
      <c r="I150" s="21"/>
    </row>
    <row r="151" spans="1:9" ht="42" customHeight="1" x14ac:dyDescent="0.3">
      <c r="A151" s="66"/>
      <c r="B151" s="63"/>
      <c r="C151" s="63"/>
      <c r="D151" s="19" t="s">
        <v>94</v>
      </c>
      <c r="E151" s="45"/>
      <c r="F151" s="4">
        <f>0.94*1.05</f>
        <v>0.98699999999999999</v>
      </c>
      <c r="G151" s="4">
        <f>F151</f>
        <v>0.98699999999999999</v>
      </c>
      <c r="H151" s="51" t="s">
        <v>91</v>
      </c>
      <c r="I151" s="21"/>
    </row>
    <row r="152" spans="1:9" ht="28.5" customHeight="1" x14ac:dyDescent="0.3">
      <c r="A152" s="66"/>
      <c r="B152" s="63"/>
      <c r="C152" s="63"/>
      <c r="D152" s="1" t="s">
        <v>80</v>
      </c>
      <c r="E152" s="23"/>
      <c r="F152" s="4">
        <f>10*1.05</f>
        <v>10.5</v>
      </c>
      <c r="G152" s="4">
        <f>F152</f>
        <v>10.5</v>
      </c>
      <c r="H152" s="26" t="s">
        <v>90</v>
      </c>
      <c r="I152" s="21"/>
    </row>
    <row r="153" spans="1:9" ht="24.75" customHeight="1" thickBot="1" x14ac:dyDescent="0.35">
      <c r="A153" s="67"/>
      <c r="B153" s="64"/>
      <c r="C153" s="64"/>
      <c r="D153" s="108" t="s">
        <v>6</v>
      </c>
      <c r="E153" s="11"/>
      <c r="F153" s="107">
        <f>SUM(F147:F152)</f>
        <v>91.286999999999992</v>
      </c>
      <c r="G153" s="107">
        <f>SUM(G147:G152)</f>
        <v>91.286999999999992</v>
      </c>
      <c r="H153" s="15"/>
      <c r="I153" s="12"/>
    </row>
    <row r="154" spans="1:9" ht="53.25" customHeight="1" x14ac:dyDescent="0.3">
      <c r="A154" s="65">
        <v>17</v>
      </c>
      <c r="B154" s="58" t="s">
        <v>44</v>
      </c>
      <c r="C154" s="58" t="s">
        <v>13</v>
      </c>
      <c r="D154" s="8" t="s">
        <v>45</v>
      </c>
      <c r="E154" s="14"/>
      <c r="F154" s="47">
        <f>20*1.05</f>
        <v>21</v>
      </c>
      <c r="G154" s="47">
        <f>SUM(E154:F154)</f>
        <v>21</v>
      </c>
      <c r="H154" s="43" t="s">
        <v>90</v>
      </c>
      <c r="I154" s="9"/>
    </row>
    <row r="155" spans="1:9" ht="103.5" customHeight="1" x14ac:dyDescent="0.3">
      <c r="A155" s="66"/>
      <c r="B155" s="68"/>
      <c r="C155" s="68"/>
      <c r="D155" s="1" t="s">
        <v>11</v>
      </c>
      <c r="E155" s="3"/>
      <c r="F155" s="47">
        <f>20*1.05</f>
        <v>21</v>
      </c>
      <c r="G155" s="47">
        <f>SUM(E155:F155)</f>
        <v>21</v>
      </c>
      <c r="H155" s="43" t="s">
        <v>90</v>
      </c>
      <c r="I155" s="6"/>
    </row>
    <row r="156" spans="1:9" ht="42.75" customHeight="1" x14ac:dyDescent="0.3">
      <c r="A156" s="66"/>
      <c r="B156" s="68"/>
      <c r="C156" s="68"/>
      <c r="D156" s="1" t="s">
        <v>77</v>
      </c>
      <c r="E156" s="20"/>
      <c r="F156" s="4">
        <f>15*1.05</f>
        <v>15.75</v>
      </c>
      <c r="G156" s="4">
        <f>F156</f>
        <v>15.75</v>
      </c>
      <c r="H156" s="26" t="s">
        <v>92</v>
      </c>
      <c r="I156" s="21"/>
    </row>
    <row r="157" spans="1:9" ht="42.75" customHeight="1" x14ac:dyDescent="0.3">
      <c r="A157" s="66"/>
      <c r="B157" s="68"/>
      <c r="C157" s="68"/>
      <c r="D157" s="1" t="s">
        <v>83</v>
      </c>
      <c r="E157" s="3"/>
      <c r="F157" s="4">
        <f>21*1.05</f>
        <v>22.05</v>
      </c>
      <c r="G157" s="4">
        <f>F157</f>
        <v>22.05</v>
      </c>
      <c r="H157" s="26" t="s">
        <v>92</v>
      </c>
      <c r="I157" s="21"/>
    </row>
    <row r="158" spans="1:9" ht="47.25" customHeight="1" x14ac:dyDescent="0.3">
      <c r="A158" s="66"/>
      <c r="B158" s="68"/>
      <c r="C158" s="68"/>
      <c r="D158" s="19" t="s">
        <v>94</v>
      </c>
      <c r="E158" s="45"/>
      <c r="F158" s="4">
        <f>0.94*1.05</f>
        <v>0.98699999999999999</v>
      </c>
      <c r="G158" s="4">
        <f>F158</f>
        <v>0.98699999999999999</v>
      </c>
      <c r="H158" s="51" t="s">
        <v>91</v>
      </c>
      <c r="I158" s="21"/>
    </row>
    <row r="159" spans="1:9" ht="25.5" customHeight="1" x14ac:dyDescent="0.3">
      <c r="A159" s="66"/>
      <c r="B159" s="68"/>
      <c r="C159" s="68"/>
      <c r="D159" s="1" t="s">
        <v>80</v>
      </c>
      <c r="E159" s="23"/>
      <c r="F159" s="4">
        <f>10*1.05</f>
        <v>10.5</v>
      </c>
      <c r="G159" s="4">
        <f>F159</f>
        <v>10.5</v>
      </c>
      <c r="H159" s="26" t="s">
        <v>90</v>
      </c>
      <c r="I159" s="21"/>
    </row>
    <row r="160" spans="1:9" ht="21" customHeight="1" thickBot="1" x14ac:dyDescent="0.35">
      <c r="A160" s="67"/>
      <c r="B160" s="69"/>
      <c r="C160" s="69"/>
      <c r="D160" s="108" t="s">
        <v>6</v>
      </c>
      <c r="E160" s="11"/>
      <c r="F160" s="107">
        <f>SUM(F154:F159)</f>
        <v>91.286999999999992</v>
      </c>
      <c r="G160" s="107">
        <f>SUM(G154:G159)</f>
        <v>91.286999999999992</v>
      </c>
      <c r="H160" s="15"/>
      <c r="I160" s="12"/>
    </row>
    <row r="161" spans="1:9" ht="45" customHeight="1" x14ac:dyDescent="0.3">
      <c r="A161" s="65">
        <v>18</v>
      </c>
      <c r="B161" s="62" t="s">
        <v>46</v>
      </c>
      <c r="C161" s="62" t="s">
        <v>13</v>
      </c>
      <c r="D161" s="8" t="s">
        <v>52</v>
      </c>
      <c r="E161" s="14"/>
      <c r="F161" s="47">
        <f>20*1.05</f>
        <v>21</v>
      </c>
      <c r="G161" s="47">
        <f>SUM(E161:F161)</f>
        <v>21</v>
      </c>
      <c r="H161" s="43" t="s">
        <v>90</v>
      </c>
      <c r="I161" s="9"/>
    </row>
    <row r="162" spans="1:9" ht="92.25" customHeight="1" x14ac:dyDescent="0.3">
      <c r="A162" s="66"/>
      <c r="B162" s="63"/>
      <c r="C162" s="63"/>
      <c r="D162" s="1" t="s">
        <v>11</v>
      </c>
      <c r="E162" s="3"/>
      <c r="F162" s="47">
        <f>20*1.05</f>
        <v>21</v>
      </c>
      <c r="G162" s="47">
        <f>SUM(E162:F162)</f>
        <v>21</v>
      </c>
      <c r="H162" s="43" t="s">
        <v>90</v>
      </c>
      <c r="I162" s="6"/>
    </row>
    <row r="163" spans="1:9" ht="31.5" customHeight="1" x14ac:dyDescent="0.3">
      <c r="A163" s="66"/>
      <c r="B163" s="63"/>
      <c r="C163" s="63"/>
      <c r="D163" s="19" t="s">
        <v>94</v>
      </c>
      <c r="E163" s="45"/>
      <c r="F163" s="4">
        <f>0.94*1.05</f>
        <v>0.98699999999999999</v>
      </c>
      <c r="G163" s="4">
        <f>F163</f>
        <v>0.98699999999999999</v>
      </c>
      <c r="H163" s="51" t="s">
        <v>91</v>
      </c>
      <c r="I163" s="6"/>
    </row>
    <row r="164" spans="1:9" ht="30" customHeight="1" x14ac:dyDescent="0.3">
      <c r="A164" s="66"/>
      <c r="B164" s="63"/>
      <c r="C164" s="63"/>
      <c r="D164" s="1" t="s">
        <v>77</v>
      </c>
      <c r="E164" s="20"/>
      <c r="F164" s="4">
        <f>15*1.05</f>
        <v>15.75</v>
      </c>
      <c r="G164" s="4">
        <f>F164</f>
        <v>15.75</v>
      </c>
      <c r="H164" s="26" t="s">
        <v>92</v>
      </c>
      <c r="I164" s="21"/>
    </row>
    <row r="165" spans="1:9" ht="30" customHeight="1" x14ac:dyDescent="0.3">
      <c r="A165" s="66"/>
      <c r="B165" s="63"/>
      <c r="C165" s="63"/>
      <c r="D165" s="1" t="s">
        <v>83</v>
      </c>
      <c r="E165" s="20"/>
      <c r="F165" s="4">
        <f>20*1.05</f>
        <v>21</v>
      </c>
      <c r="G165" s="4">
        <f>F165</f>
        <v>21</v>
      </c>
      <c r="H165" s="26" t="s">
        <v>93</v>
      </c>
      <c r="I165" s="21"/>
    </row>
    <row r="166" spans="1:9" ht="15.75" customHeight="1" x14ac:dyDescent="0.3">
      <c r="A166" s="66"/>
      <c r="B166" s="63"/>
      <c r="C166" s="63"/>
      <c r="D166" s="5" t="s">
        <v>87</v>
      </c>
      <c r="E166" s="20"/>
      <c r="F166" s="4">
        <f>21*1.05</f>
        <v>22.05</v>
      </c>
      <c r="G166" s="4">
        <f>SUM(E166:F166)</f>
        <v>22.05</v>
      </c>
      <c r="H166" s="51" t="s">
        <v>91</v>
      </c>
      <c r="I166" s="21"/>
    </row>
    <row r="167" spans="1:9" ht="18.75" customHeight="1" thickBot="1" x14ac:dyDescent="0.35">
      <c r="A167" s="67"/>
      <c r="B167" s="64"/>
      <c r="C167" s="64"/>
      <c r="D167" s="108" t="s">
        <v>6</v>
      </c>
      <c r="E167" s="11"/>
      <c r="F167" s="107">
        <f>SUM(F161:F166)</f>
        <v>101.78699999999999</v>
      </c>
      <c r="G167" s="107">
        <f>SUM(G161:G166)</f>
        <v>101.78699999999999</v>
      </c>
      <c r="H167" s="15"/>
      <c r="I167" s="12"/>
    </row>
    <row r="168" spans="1:9" ht="44.25" customHeight="1" x14ac:dyDescent="0.3">
      <c r="A168" s="65">
        <v>19</v>
      </c>
      <c r="B168" s="58" t="s">
        <v>47</v>
      </c>
      <c r="C168" s="58" t="s">
        <v>13</v>
      </c>
      <c r="D168" s="8" t="s">
        <v>29</v>
      </c>
      <c r="E168" s="14"/>
      <c r="F168" s="47">
        <f>20*1.05</f>
        <v>21</v>
      </c>
      <c r="G168" s="47">
        <f>SUM(E168:F168)</f>
        <v>21</v>
      </c>
      <c r="H168" s="43" t="s">
        <v>90</v>
      </c>
      <c r="I168" s="9"/>
    </row>
    <row r="169" spans="1:9" ht="80.25" customHeight="1" x14ac:dyDescent="0.3">
      <c r="A169" s="66"/>
      <c r="B169" s="68"/>
      <c r="C169" s="68"/>
      <c r="D169" s="1" t="s">
        <v>11</v>
      </c>
      <c r="E169" s="3"/>
      <c r="F169" s="47">
        <f>20*1.05</f>
        <v>21</v>
      </c>
      <c r="G169" s="47">
        <f>SUM(E169:F169)</f>
        <v>21</v>
      </c>
      <c r="H169" s="43" t="s">
        <v>90</v>
      </c>
      <c r="I169" s="6"/>
    </row>
    <row r="170" spans="1:9" ht="30.75" customHeight="1" x14ac:dyDescent="0.3">
      <c r="A170" s="66"/>
      <c r="B170" s="68"/>
      <c r="C170" s="68"/>
      <c r="D170" s="1" t="s">
        <v>77</v>
      </c>
      <c r="E170" s="20"/>
      <c r="F170" s="4">
        <f>15*1.05</f>
        <v>15.75</v>
      </c>
      <c r="G170" s="4">
        <f>F170</f>
        <v>15.75</v>
      </c>
      <c r="H170" s="26" t="s">
        <v>92</v>
      </c>
      <c r="I170" s="21"/>
    </row>
    <row r="171" spans="1:9" ht="28.5" customHeight="1" x14ac:dyDescent="0.3">
      <c r="A171" s="66"/>
      <c r="B171" s="68"/>
      <c r="C171" s="68"/>
      <c r="D171" s="1" t="s">
        <v>83</v>
      </c>
      <c r="E171" s="20"/>
      <c r="F171" s="4">
        <f>20*1.05</f>
        <v>21</v>
      </c>
      <c r="G171" s="4">
        <f>F171</f>
        <v>21</v>
      </c>
      <c r="H171" s="26" t="s">
        <v>93</v>
      </c>
      <c r="I171" s="21"/>
    </row>
    <row r="172" spans="1:9" ht="18.75" customHeight="1" x14ac:dyDescent="0.3">
      <c r="A172" s="66"/>
      <c r="B172" s="68"/>
      <c r="C172" s="68"/>
      <c r="D172" s="1" t="s">
        <v>80</v>
      </c>
      <c r="E172" s="3"/>
      <c r="F172" s="4">
        <f>10*1.05</f>
        <v>10.5</v>
      </c>
      <c r="G172" s="4">
        <f>F172</f>
        <v>10.5</v>
      </c>
      <c r="H172" s="26" t="s">
        <v>90</v>
      </c>
      <c r="I172" s="21"/>
    </row>
    <row r="173" spans="1:9" ht="33.75" customHeight="1" x14ac:dyDescent="0.3">
      <c r="A173" s="66"/>
      <c r="B173" s="68"/>
      <c r="C173" s="68"/>
      <c r="D173" s="19" t="s">
        <v>94</v>
      </c>
      <c r="E173" s="45"/>
      <c r="F173" s="4">
        <f>0.94*1.05</f>
        <v>0.98699999999999999</v>
      </c>
      <c r="G173" s="4">
        <f>F173</f>
        <v>0.98699999999999999</v>
      </c>
      <c r="H173" s="51" t="s">
        <v>91</v>
      </c>
      <c r="I173" s="21"/>
    </row>
    <row r="174" spans="1:9" ht="18" customHeight="1" thickBot="1" x14ac:dyDescent="0.35">
      <c r="A174" s="67"/>
      <c r="B174" s="69"/>
      <c r="C174" s="69"/>
      <c r="D174" s="108" t="s">
        <v>6</v>
      </c>
      <c r="E174" s="11"/>
      <c r="F174" s="107">
        <f>SUM(F168:F173)</f>
        <v>90.236999999999995</v>
      </c>
      <c r="G174" s="107">
        <f>SUM(G168:G173)</f>
        <v>90.236999999999995</v>
      </c>
      <c r="H174" s="15"/>
      <c r="I174" s="12"/>
    </row>
    <row r="175" spans="1:9" ht="48" customHeight="1" x14ac:dyDescent="0.3">
      <c r="A175" s="65">
        <v>20</v>
      </c>
      <c r="B175" s="62" t="s">
        <v>48</v>
      </c>
      <c r="C175" s="62" t="s">
        <v>13</v>
      </c>
      <c r="D175" s="8" t="s">
        <v>29</v>
      </c>
      <c r="E175" s="14"/>
      <c r="F175" s="47">
        <f>20*1.05</f>
        <v>21</v>
      </c>
      <c r="G175" s="47">
        <f>SUM(E175:F175)</f>
        <v>21</v>
      </c>
      <c r="H175" s="43" t="s">
        <v>90</v>
      </c>
      <c r="I175" s="9"/>
    </row>
    <row r="176" spans="1:9" ht="102" customHeight="1" x14ac:dyDescent="0.3">
      <c r="A176" s="66"/>
      <c r="B176" s="63"/>
      <c r="C176" s="63"/>
      <c r="D176" s="1" t="s">
        <v>11</v>
      </c>
      <c r="E176" s="3"/>
      <c r="F176" s="47">
        <f>20*1.05</f>
        <v>21</v>
      </c>
      <c r="G176" s="47">
        <f>SUM(E176:F176)</f>
        <v>21</v>
      </c>
      <c r="H176" s="43" t="s">
        <v>90</v>
      </c>
      <c r="I176" s="6"/>
    </row>
    <row r="177" spans="1:9" ht="32.25" customHeight="1" x14ac:dyDescent="0.3">
      <c r="A177" s="66"/>
      <c r="B177" s="63"/>
      <c r="C177" s="63"/>
      <c r="D177" s="5" t="s">
        <v>77</v>
      </c>
      <c r="E177" s="20"/>
      <c r="F177" s="4">
        <f>15*1.05</f>
        <v>15.75</v>
      </c>
      <c r="G177" s="4">
        <f>F177</f>
        <v>15.75</v>
      </c>
      <c r="H177" s="26" t="s">
        <v>92</v>
      </c>
      <c r="I177" s="21"/>
    </row>
    <row r="178" spans="1:9" ht="31.5" customHeight="1" x14ac:dyDescent="0.3">
      <c r="A178" s="66"/>
      <c r="B178" s="63"/>
      <c r="C178" s="63"/>
      <c r="D178" s="5" t="s">
        <v>83</v>
      </c>
      <c r="E178" s="3"/>
      <c r="F178" s="4">
        <f>20*1.05</f>
        <v>21</v>
      </c>
      <c r="G178" s="4">
        <f>F178</f>
        <v>21</v>
      </c>
      <c r="H178" s="26" t="s">
        <v>93</v>
      </c>
      <c r="I178" s="21"/>
    </row>
    <row r="179" spans="1:9" ht="38.25" customHeight="1" x14ac:dyDescent="0.3">
      <c r="A179" s="66"/>
      <c r="B179" s="63"/>
      <c r="C179" s="63"/>
      <c r="D179" s="19" t="s">
        <v>94</v>
      </c>
      <c r="E179" s="45"/>
      <c r="F179" s="4">
        <f>0.94*1.05</f>
        <v>0.98699999999999999</v>
      </c>
      <c r="G179" s="4">
        <f>F179</f>
        <v>0.98699999999999999</v>
      </c>
      <c r="H179" s="51" t="s">
        <v>91</v>
      </c>
      <c r="I179" s="21"/>
    </row>
    <row r="180" spans="1:9" ht="16.5" customHeight="1" thickBot="1" x14ac:dyDescent="0.35">
      <c r="A180" s="67"/>
      <c r="B180" s="64"/>
      <c r="C180" s="64"/>
      <c r="D180" s="108" t="s">
        <v>6</v>
      </c>
      <c r="E180" s="11"/>
      <c r="F180" s="107">
        <f>SUM(F175:F179)</f>
        <v>79.736999999999995</v>
      </c>
      <c r="G180" s="107">
        <f>SUM(G175:G179)</f>
        <v>79.736999999999995</v>
      </c>
      <c r="H180" s="15"/>
      <c r="I180" s="12"/>
    </row>
    <row r="181" spans="1:9" ht="56.25" customHeight="1" x14ac:dyDescent="0.3">
      <c r="A181" s="65">
        <v>21</v>
      </c>
      <c r="B181" s="58" t="s">
        <v>49</v>
      </c>
      <c r="C181" s="58" t="s">
        <v>13</v>
      </c>
      <c r="D181" s="8" t="s">
        <v>50</v>
      </c>
      <c r="E181" s="14"/>
      <c r="F181" s="47">
        <f>20*1.05</f>
        <v>21</v>
      </c>
      <c r="G181" s="47">
        <f>SUM(E181:F181)</f>
        <v>21</v>
      </c>
      <c r="H181" s="43" t="s">
        <v>90</v>
      </c>
      <c r="I181" s="9"/>
    </row>
    <row r="182" spans="1:9" ht="91.5" customHeight="1" x14ac:dyDescent="0.3">
      <c r="A182" s="66"/>
      <c r="B182" s="68"/>
      <c r="C182" s="68"/>
      <c r="D182" s="1" t="s">
        <v>11</v>
      </c>
      <c r="E182" s="3"/>
      <c r="F182" s="47">
        <f>20*1.05</f>
        <v>21</v>
      </c>
      <c r="G182" s="47">
        <f>SUM(E182:F182)</f>
        <v>21</v>
      </c>
      <c r="H182" s="43" t="s">
        <v>90</v>
      </c>
      <c r="I182" s="6"/>
    </row>
    <row r="183" spans="1:9" ht="21.75" customHeight="1" x14ac:dyDescent="0.3">
      <c r="A183" s="66"/>
      <c r="B183" s="68"/>
      <c r="C183" s="68"/>
      <c r="D183" s="1" t="s">
        <v>102</v>
      </c>
      <c r="E183" s="23"/>
      <c r="F183" s="47">
        <f>51*1.05</f>
        <v>53.550000000000004</v>
      </c>
      <c r="G183" s="47">
        <f t="shared" ref="G183:G188" si="8">F183</f>
        <v>53.550000000000004</v>
      </c>
      <c r="H183" s="43" t="s">
        <v>103</v>
      </c>
      <c r="I183" s="21"/>
    </row>
    <row r="184" spans="1:9" ht="38.25" customHeight="1" x14ac:dyDescent="0.3">
      <c r="A184" s="66"/>
      <c r="B184" s="68"/>
      <c r="C184" s="68"/>
      <c r="D184" s="1" t="s">
        <v>77</v>
      </c>
      <c r="E184" s="20"/>
      <c r="F184" s="4">
        <f>15*1.05</f>
        <v>15.75</v>
      </c>
      <c r="G184" s="4">
        <f t="shared" si="8"/>
        <v>15.75</v>
      </c>
      <c r="H184" s="26" t="s">
        <v>92</v>
      </c>
      <c r="I184" s="21"/>
    </row>
    <row r="185" spans="1:9" ht="34.5" customHeight="1" x14ac:dyDescent="0.3">
      <c r="A185" s="66"/>
      <c r="B185" s="68"/>
      <c r="C185" s="68"/>
      <c r="D185" s="1" t="s">
        <v>83</v>
      </c>
      <c r="E185" s="20"/>
      <c r="F185" s="4">
        <f>20*1.05</f>
        <v>21</v>
      </c>
      <c r="G185" s="4">
        <f t="shared" si="8"/>
        <v>21</v>
      </c>
      <c r="H185" s="26" t="s">
        <v>93</v>
      </c>
      <c r="I185" s="21"/>
    </row>
    <row r="186" spans="1:9" ht="34.5" customHeight="1" x14ac:dyDescent="0.3">
      <c r="A186" s="66"/>
      <c r="B186" s="68"/>
      <c r="C186" s="68"/>
      <c r="D186" s="19" t="s">
        <v>94</v>
      </c>
      <c r="E186" s="45"/>
      <c r="F186" s="4">
        <f>0.94*1.05</f>
        <v>0.98699999999999999</v>
      </c>
      <c r="G186" s="4">
        <f t="shared" si="8"/>
        <v>0.98699999999999999</v>
      </c>
      <c r="H186" s="51" t="s">
        <v>91</v>
      </c>
      <c r="I186" s="21"/>
    </row>
    <row r="187" spans="1:9" ht="57.75" customHeight="1" x14ac:dyDescent="0.3">
      <c r="A187" s="66"/>
      <c r="B187" s="68"/>
      <c r="C187" s="68"/>
      <c r="D187" s="1" t="s">
        <v>74</v>
      </c>
      <c r="E187" s="20"/>
      <c r="F187" s="48">
        <f>375.2*1.05</f>
        <v>393.96</v>
      </c>
      <c r="G187" s="48">
        <f t="shared" si="8"/>
        <v>393.96</v>
      </c>
      <c r="H187" s="51" t="s">
        <v>104</v>
      </c>
      <c r="I187" s="21"/>
    </row>
    <row r="188" spans="1:9" ht="27" customHeight="1" x14ac:dyDescent="0.3">
      <c r="A188" s="66"/>
      <c r="B188" s="68"/>
      <c r="C188" s="68"/>
      <c r="D188" s="1" t="s">
        <v>80</v>
      </c>
      <c r="E188" s="3"/>
      <c r="F188" s="4">
        <f>10*1.05</f>
        <v>10.5</v>
      </c>
      <c r="G188" s="4">
        <f t="shared" si="8"/>
        <v>10.5</v>
      </c>
      <c r="H188" s="26" t="s">
        <v>90</v>
      </c>
      <c r="I188" s="6"/>
    </row>
    <row r="189" spans="1:9" ht="22.5" customHeight="1" thickBot="1" x14ac:dyDescent="0.35">
      <c r="A189" s="67"/>
      <c r="B189" s="69"/>
      <c r="C189" s="69"/>
      <c r="D189" s="108" t="s">
        <v>6</v>
      </c>
      <c r="E189" s="11"/>
      <c r="F189" s="107">
        <f>SUM(F181:F188)</f>
        <v>537.74699999999996</v>
      </c>
      <c r="G189" s="107">
        <f>SUM(G181:G188)</f>
        <v>537.74699999999996</v>
      </c>
      <c r="H189" s="15"/>
      <c r="I189" s="12"/>
    </row>
    <row r="190" spans="1:9" ht="56.25" customHeight="1" x14ac:dyDescent="0.3">
      <c r="A190" s="65">
        <v>22</v>
      </c>
      <c r="B190" s="58" t="s">
        <v>56</v>
      </c>
      <c r="C190" s="58" t="s">
        <v>13</v>
      </c>
      <c r="D190" s="8" t="s">
        <v>57</v>
      </c>
      <c r="E190" s="14"/>
      <c r="F190" s="47">
        <f>20*1.05</f>
        <v>21</v>
      </c>
      <c r="G190" s="47">
        <f>SUM(E190:F190)</f>
        <v>21</v>
      </c>
      <c r="H190" s="43" t="s">
        <v>90</v>
      </c>
      <c r="I190" s="9"/>
    </row>
    <row r="191" spans="1:9" ht="104.25" customHeight="1" x14ac:dyDescent="0.3">
      <c r="A191" s="66"/>
      <c r="B191" s="68"/>
      <c r="C191" s="68"/>
      <c r="D191" s="1" t="s">
        <v>11</v>
      </c>
      <c r="E191" s="3"/>
      <c r="F191" s="47">
        <f>20*1.05</f>
        <v>21</v>
      </c>
      <c r="G191" s="47">
        <f>SUM(E191:F191)</f>
        <v>21</v>
      </c>
      <c r="H191" s="43" t="s">
        <v>90</v>
      </c>
      <c r="I191" s="6"/>
    </row>
    <row r="192" spans="1:9" ht="40.5" customHeight="1" x14ac:dyDescent="0.3">
      <c r="A192" s="66"/>
      <c r="B192" s="68"/>
      <c r="C192" s="68"/>
      <c r="D192" s="1" t="s">
        <v>77</v>
      </c>
      <c r="E192" s="3"/>
      <c r="F192" s="4">
        <f>15*1.05</f>
        <v>15.75</v>
      </c>
      <c r="G192" s="4">
        <f>F192</f>
        <v>15.75</v>
      </c>
      <c r="H192" s="26" t="s">
        <v>92</v>
      </c>
      <c r="I192" s="6"/>
    </row>
    <row r="193" spans="1:9" ht="39" customHeight="1" x14ac:dyDescent="0.3">
      <c r="A193" s="66"/>
      <c r="B193" s="68"/>
      <c r="C193" s="68"/>
      <c r="D193" s="1" t="s">
        <v>83</v>
      </c>
      <c r="E193" s="3"/>
      <c r="F193" s="4">
        <f>20*1.05</f>
        <v>21</v>
      </c>
      <c r="G193" s="4">
        <f>F193</f>
        <v>21</v>
      </c>
      <c r="H193" s="26" t="s">
        <v>93</v>
      </c>
      <c r="I193" s="6"/>
    </row>
    <row r="194" spans="1:9" ht="39.75" customHeight="1" x14ac:dyDescent="0.3">
      <c r="A194" s="66"/>
      <c r="B194" s="68"/>
      <c r="C194" s="68"/>
      <c r="D194" s="19" t="s">
        <v>94</v>
      </c>
      <c r="E194" s="45"/>
      <c r="F194" s="4">
        <f>0.94*1.05</f>
        <v>0.98699999999999999</v>
      </c>
      <c r="G194" s="4">
        <f>F194</f>
        <v>0.98699999999999999</v>
      </c>
      <c r="H194" s="51" t="s">
        <v>91</v>
      </c>
      <c r="I194" s="6"/>
    </row>
    <row r="195" spans="1:9" ht="25.5" customHeight="1" x14ac:dyDescent="0.3">
      <c r="A195" s="66"/>
      <c r="B195" s="68"/>
      <c r="C195" s="68"/>
      <c r="D195" s="1" t="s">
        <v>80</v>
      </c>
      <c r="E195" s="3"/>
      <c r="F195" s="4">
        <f>10*1.05</f>
        <v>10.5</v>
      </c>
      <c r="G195" s="4">
        <f>F195</f>
        <v>10.5</v>
      </c>
      <c r="H195" s="26" t="s">
        <v>90</v>
      </c>
      <c r="I195" s="6"/>
    </row>
    <row r="196" spans="1:9" ht="20.25" customHeight="1" thickBot="1" x14ac:dyDescent="0.35">
      <c r="A196" s="67"/>
      <c r="B196" s="69"/>
      <c r="C196" s="69"/>
      <c r="D196" s="108" t="s">
        <v>6</v>
      </c>
      <c r="E196" s="11"/>
      <c r="F196" s="107">
        <f>SUM(F190:F195)</f>
        <v>90.236999999999995</v>
      </c>
      <c r="G196" s="107">
        <f>SUM(G190:G195)</f>
        <v>90.236999999999995</v>
      </c>
      <c r="H196" s="15"/>
      <c r="I196" s="12"/>
    </row>
    <row r="197" spans="1:9" ht="50.25" customHeight="1" x14ac:dyDescent="0.3">
      <c r="A197" s="75">
        <v>23</v>
      </c>
      <c r="B197" s="62" t="s">
        <v>61</v>
      </c>
      <c r="C197" s="62" t="s">
        <v>13</v>
      </c>
      <c r="D197" s="8" t="s">
        <v>62</v>
      </c>
      <c r="E197" s="14"/>
      <c r="F197" s="47">
        <f>20*1.05</f>
        <v>21</v>
      </c>
      <c r="G197" s="47">
        <f>SUM(E197:F197)</f>
        <v>21</v>
      </c>
      <c r="H197" s="43" t="s">
        <v>90</v>
      </c>
      <c r="I197" s="9"/>
    </row>
    <row r="198" spans="1:9" ht="97.5" customHeight="1" x14ac:dyDescent="0.3">
      <c r="A198" s="76"/>
      <c r="B198" s="63"/>
      <c r="C198" s="63"/>
      <c r="D198" s="1" t="s">
        <v>11</v>
      </c>
      <c r="E198" s="3"/>
      <c r="F198" s="47">
        <f>20*1.05</f>
        <v>21</v>
      </c>
      <c r="G198" s="47">
        <f>SUM(E198:F198)</f>
        <v>21</v>
      </c>
      <c r="H198" s="43" t="s">
        <v>90</v>
      </c>
      <c r="I198" s="6"/>
    </row>
    <row r="199" spans="1:9" ht="36.75" customHeight="1" x14ac:dyDescent="0.3">
      <c r="A199" s="76"/>
      <c r="B199" s="63"/>
      <c r="C199" s="63"/>
      <c r="D199" s="5" t="s">
        <v>77</v>
      </c>
      <c r="E199" s="20"/>
      <c r="F199" s="4">
        <f>15*1.05</f>
        <v>15.75</v>
      </c>
      <c r="G199" s="4">
        <f>F199</f>
        <v>15.75</v>
      </c>
      <c r="H199" s="26" t="s">
        <v>92</v>
      </c>
      <c r="I199" s="21"/>
    </row>
    <row r="200" spans="1:9" ht="34.5" customHeight="1" x14ac:dyDescent="0.3">
      <c r="A200" s="76"/>
      <c r="B200" s="63"/>
      <c r="C200" s="63"/>
      <c r="D200" s="5" t="s">
        <v>83</v>
      </c>
      <c r="E200" s="20"/>
      <c r="F200" s="4">
        <f>20*1.05</f>
        <v>21</v>
      </c>
      <c r="G200" s="4">
        <f>F200</f>
        <v>21</v>
      </c>
      <c r="H200" s="26" t="s">
        <v>93</v>
      </c>
      <c r="I200" s="21"/>
    </row>
    <row r="201" spans="1:9" ht="34.5" customHeight="1" x14ac:dyDescent="0.3">
      <c r="A201" s="76"/>
      <c r="B201" s="63"/>
      <c r="C201" s="63"/>
      <c r="D201" s="19" t="s">
        <v>94</v>
      </c>
      <c r="E201" s="45"/>
      <c r="F201" s="4">
        <f>0.94*1.05</f>
        <v>0.98699999999999999</v>
      </c>
      <c r="G201" s="4">
        <f>F201</f>
        <v>0.98699999999999999</v>
      </c>
      <c r="H201" s="51" t="s">
        <v>91</v>
      </c>
      <c r="I201" s="21"/>
    </row>
    <row r="202" spans="1:9" ht="34.5" customHeight="1" x14ac:dyDescent="0.3">
      <c r="A202" s="76"/>
      <c r="B202" s="63"/>
      <c r="C202" s="63"/>
      <c r="D202" s="5" t="s">
        <v>66</v>
      </c>
      <c r="E202" s="20"/>
      <c r="F202" s="48">
        <f>55*1.05</f>
        <v>57.75</v>
      </c>
      <c r="G202" s="48">
        <f t="shared" ref="G202" si="9">F202</f>
        <v>57.75</v>
      </c>
      <c r="H202" s="51" t="s">
        <v>91</v>
      </c>
      <c r="I202" s="21"/>
    </row>
    <row r="203" spans="1:9" ht="51.75" customHeight="1" x14ac:dyDescent="0.3">
      <c r="A203" s="76"/>
      <c r="B203" s="63"/>
      <c r="C203" s="63"/>
      <c r="D203" s="5" t="s">
        <v>74</v>
      </c>
      <c r="E203" s="20"/>
      <c r="F203" s="48">
        <f>428.8*1.05</f>
        <v>450.24</v>
      </c>
      <c r="G203" s="48">
        <f t="shared" ref="G203" si="10">SUM(E203:F203)</f>
        <v>450.24</v>
      </c>
      <c r="H203" s="51" t="s">
        <v>96</v>
      </c>
      <c r="I203" s="21"/>
    </row>
    <row r="204" spans="1:9" ht="27.75" customHeight="1" x14ac:dyDescent="0.3">
      <c r="A204" s="76"/>
      <c r="B204" s="63"/>
      <c r="C204" s="63"/>
      <c r="D204" s="1" t="s">
        <v>80</v>
      </c>
      <c r="E204" s="20"/>
      <c r="F204" s="4">
        <f>10*1.05</f>
        <v>10.5</v>
      </c>
      <c r="G204" s="4">
        <f>F204</f>
        <v>10.5</v>
      </c>
      <c r="H204" s="26" t="s">
        <v>90</v>
      </c>
      <c r="I204" s="21"/>
    </row>
    <row r="205" spans="1:9" ht="24" customHeight="1" thickBot="1" x14ac:dyDescent="0.35">
      <c r="A205" s="77"/>
      <c r="B205" s="64"/>
      <c r="C205" s="64"/>
      <c r="D205" s="108" t="s">
        <v>6</v>
      </c>
      <c r="E205" s="11"/>
      <c r="F205" s="107">
        <f>SUM(F197:F204)</f>
        <v>598.22699999999998</v>
      </c>
      <c r="G205" s="107">
        <f>SUM(G197:G204)</f>
        <v>598.22699999999998</v>
      </c>
      <c r="H205" s="15"/>
      <c r="I205" s="12"/>
    </row>
    <row r="206" spans="1:9" ht="27" customHeight="1" x14ac:dyDescent="0.3">
      <c r="A206" s="116" t="s">
        <v>178</v>
      </c>
      <c r="B206" s="117"/>
      <c r="C206" s="117"/>
      <c r="D206" s="118"/>
      <c r="E206" s="30"/>
      <c r="F206" s="119">
        <f>F17+F26+F33+F40+F47+F54+F66+F84+F92+F101+F109+F123+F130+F138+F146+F153+F160+F167+F174+F180+F189+F196+F205</f>
        <v>7332.2800000000025</v>
      </c>
      <c r="G206" s="119">
        <f>G17+G26+G33+G40+G47+G54+G66+G84+G92+G101+G109+G123+G130+G138+G146+G153+G160+G167+G174+G180+G189+G196+G205</f>
        <v>7332.2800000000025</v>
      </c>
      <c r="H206" s="29"/>
      <c r="I206" s="30"/>
    </row>
    <row r="207" spans="1:9" ht="33" customHeight="1" x14ac:dyDescent="0.3">
      <c r="A207" s="31">
        <v>1</v>
      </c>
      <c r="B207" s="32" t="s">
        <v>107</v>
      </c>
      <c r="C207" s="33" t="s">
        <v>108</v>
      </c>
      <c r="D207" s="32" t="s">
        <v>109</v>
      </c>
      <c r="E207" s="32"/>
      <c r="F207" s="32">
        <v>35.75</v>
      </c>
      <c r="G207" s="32">
        <v>35.75</v>
      </c>
      <c r="H207" s="33" t="s">
        <v>110</v>
      </c>
      <c r="I207" s="32"/>
    </row>
    <row r="208" spans="1:9" ht="34.5" customHeight="1" x14ac:dyDescent="0.3">
      <c r="A208" s="32" t="s">
        <v>111</v>
      </c>
      <c r="B208" s="34"/>
      <c r="C208" s="34"/>
      <c r="D208" s="34"/>
      <c r="E208" s="34"/>
      <c r="F208" s="34">
        <v>35.75</v>
      </c>
      <c r="G208" s="34">
        <v>35.75</v>
      </c>
      <c r="H208" s="34"/>
      <c r="I208" s="34"/>
    </row>
    <row r="209" spans="1:9" ht="31.2" x14ac:dyDescent="0.3">
      <c r="A209" s="31">
        <v>1</v>
      </c>
      <c r="B209" s="33" t="s">
        <v>112</v>
      </c>
      <c r="C209" s="33" t="s">
        <v>108</v>
      </c>
      <c r="D209" s="32" t="s">
        <v>109</v>
      </c>
      <c r="E209" s="32"/>
      <c r="F209" s="32">
        <v>73</v>
      </c>
      <c r="G209" s="32">
        <v>73</v>
      </c>
      <c r="H209" s="33" t="s">
        <v>110</v>
      </c>
      <c r="I209" s="32"/>
    </row>
    <row r="210" spans="1:9" x14ac:dyDescent="0.3">
      <c r="A210" s="32" t="s">
        <v>175</v>
      </c>
      <c r="B210" s="34"/>
      <c r="C210" s="34"/>
      <c r="D210" s="34"/>
      <c r="E210" s="34"/>
      <c r="F210" s="34">
        <v>73</v>
      </c>
      <c r="G210" s="34">
        <v>73</v>
      </c>
      <c r="H210" s="32"/>
      <c r="I210" s="32"/>
    </row>
    <row r="211" spans="1:9" ht="31.2" x14ac:dyDescent="0.3">
      <c r="A211" s="32">
        <v>1</v>
      </c>
      <c r="B211" s="33" t="s">
        <v>113</v>
      </c>
      <c r="C211" s="32" t="s">
        <v>114</v>
      </c>
      <c r="D211" s="32" t="s">
        <v>115</v>
      </c>
      <c r="E211" s="32"/>
      <c r="F211" s="32">
        <v>242</v>
      </c>
      <c r="G211" s="32">
        <v>242</v>
      </c>
      <c r="H211" s="33" t="s">
        <v>116</v>
      </c>
    </row>
    <row r="212" spans="1:9" ht="31.2" x14ac:dyDescent="0.3">
      <c r="A212" s="32"/>
      <c r="B212" s="32"/>
      <c r="C212" s="32"/>
      <c r="D212" s="32" t="s">
        <v>117</v>
      </c>
      <c r="E212" s="32"/>
      <c r="F212" s="32">
        <v>50.75</v>
      </c>
      <c r="G212" s="32">
        <v>50.75</v>
      </c>
      <c r="H212" s="33" t="s">
        <v>116</v>
      </c>
    </row>
    <row r="213" spans="1:9" ht="31.2" x14ac:dyDescent="0.3">
      <c r="A213" s="32"/>
      <c r="B213" s="32"/>
      <c r="C213" s="32"/>
      <c r="D213" s="32" t="s">
        <v>118</v>
      </c>
      <c r="E213" s="32"/>
      <c r="F213" s="32">
        <v>35</v>
      </c>
      <c r="G213" s="32">
        <v>35</v>
      </c>
      <c r="H213" s="33" t="s">
        <v>119</v>
      </c>
    </row>
    <row r="214" spans="1:9" ht="31.2" x14ac:dyDescent="0.3">
      <c r="A214" s="32"/>
      <c r="B214" s="32"/>
      <c r="C214" s="32"/>
      <c r="D214" s="32" t="s">
        <v>120</v>
      </c>
      <c r="E214" s="32"/>
      <c r="F214" s="32">
        <v>8000</v>
      </c>
      <c r="G214" s="32">
        <v>8000</v>
      </c>
      <c r="H214" s="33" t="s">
        <v>119</v>
      </c>
    </row>
    <row r="215" spans="1:9" ht="31.2" x14ac:dyDescent="0.3">
      <c r="A215" s="32"/>
      <c r="B215" s="32"/>
      <c r="C215" s="32"/>
      <c r="D215" s="32" t="s">
        <v>121</v>
      </c>
      <c r="E215" s="32"/>
      <c r="F215" s="32">
        <v>20</v>
      </c>
      <c r="G215" s="32">
        <v>20</v>
      </c>
      <c r="H215" s="33" t="s">
        <v>119</v>
      </c>
    </row>
    <row r="216" spans="1:9" ht="31.2" x14ac:dyDescent="0.3">
      <c r="A216" s="32"/>
      <c r="B216" s="32"/>
      <c r="C216" s="32"/>
      <c r="D216" s="32" t="s">
        <v>122</v>
      </c>
      <c r="E216" s="32"/>
      <c r="F216" s="32">
        <v>224</v>
      </c>
      <c r="G216" s="32">
        <v>224</v>
      </c>
      <c r="H216" s="33" t="s">
        <v>123</v>
      </c>
    </row>
    <row r="217" spans="1:9" x14ac:dyDescent="0.3">
      <c r="A217" s="32"/>
      <c r="B217" s="32"/>
      <c r="C217" s="32"/>
      <c r="D217" s="32" t="s">
        <v>6</v>
      </c>
      <c r="E217" s="32">
        <v>0</v>
      </c>
      <c r="F217" s="32">
        <v>8572.65</v>
      </c>
      <c r="G217" s="32">
        <v>8572.65</v>
      </c>
      <c r="H217" s="32"/>
    </row>
    <row r="218" spans="1:9" ht="31.2" x14ac:dyDescent="0.3">
      <c r="A218" s="32">
        <v>2</v>
      </c>
      <c r="B218" s="32" t="s">
        <v>124</v>
      </c>
      <c r="C218" s="32" t="s">
        <v>114</v>
      </c>
      <c r="D218" s="32" t="s">
        <v>125</v>
      </c>
      <c r="E218" s="32"/>
      <c r="F218" s="32">
        <v>95</v>
      </c>
      <c r="G218" s="32">
        <v>95</v>
      </c>
      <c r="H218" s="33" t="s">
        <v>116</v>
      </c>
    </row>
    <row r="219" spans="1:9" ht="31.2" x14ac:dyDescent="0.3">
      <c r="A219" s="32"/>
      <c r="B219" s="32"/>
      <c r="C219" s="32"/>
      <c r="D219" s="32" t="s">
        <v>126</v>
      </c>
      <c r="E219" s="32"/>
      <c r="F219" s="32">
        <v>100</v>
      </c>
      <c r="G219" s="32">
        <v>100</v>
      </c>
      <c r="H219" s="33" t="s">
        <v>119</v>
      </c>
    </row>
    <row r="220" spans="1:9" ht="31.2" x14ac:dyDescent="0.3">
      <c r="A220" s="32"/>
      <c r="B220" s="32"/>
      <c r="C220" s="32"/>
      <c r="D220" s="32" t="s">
        <v>127</v>
      </c>
      <c r="E220" s="32"/>
      <c r="F220" s="32">
        <v>20</v>
      </c>
      <c r="G220" s="32">
        <v>20</v>
      </c>
      <c r="H220" s="33" t="s">
        <v>119</v>
      </c>
    </row>
    <row r="221" spans="1:9" ht="31.2" x14ac:dyDescent="0.3">
      <c r="A221" s="32"/>
      <c r="B221" s="32"/>
      <c r="C221" s="32"/>
      <c r="D221" s="32" t="s">
        <v>128</v>
      </c>
      <c r="E221" s="32"/>
      <c r="F221" s="32">
        <v>20</v>
      </c>
      <c r="G221" s="32">
        <v>20</v>
      </c>
      <c r="H221" s="33" t="s">
        <v>119</v>
      </c>
    </row>
    <row r="222" spans="1:9" ht="31.2" x14ac:dyDescent="0.3">
      <c r="A222" s="32"/>
      <c r="B222" s="32"/>
      <c r="C222" s="32"/>
      <c r="D222" s="32" t="s">
        <v>127</v>
      </c>
      <c r="E222" s="32"/>
      <c r="F222" s="32">
        <v>20</v>
      </c>
      <c r="G222" s="32">
        <v>20</v>
      </c>
      <c r="H222" s="33" t="s">
        <v>119</v>
      </c>
    </row>
    <row r="223" spans="1:9" ht="31.2" x14ac:dyDescent="0.3">
      <c r="A223" s="32"/>
      <c r="B223" s="32"/>
      <c r="C223" s="32"/>
      <c r="D223" s="32" t="s">
        <v>129</v>
      </c>
      <c r="E223" s="32"/>
      <c r="F223" s="32">
        <v>119</v>
      </c>
      <c r="G223" s="32">
        <v>119</v>
      </c>
      <c r="H223" s="33" t="s">
        <v>116</v>
      </c>
    </row>
    <row r="224" spans="1:9" ht="31.2" x14ac:dyDescent="0.3">
      <c r="A224" s="32"/>
      <c r="B224" s="32"/>
      <c r="C224" s="32"/>
      <c r="D224" s="32" t="s">
        <v>130</v>
      </c>
      <c r="E224" s="32"/>
      <c r="F224" s="32">
        <v>1215</v>
      </c>
      <c r="G224" s="32">
        <v>1215</v>
      </c>
      <c r="H224" s="33" t="s">
        <v>116</v>
      </c>
    </row>
    <row r="225" spans="1:8" ht="31.2" x14ac:dyDescent="0.3">
      <c r="A225" s="32"/>
      <c r="B225" s="32"/>
      <c r="C225" s="32"/>
      <c r="D225" s="32" t="s">
        <v>131</v>
      </c>
      <c r="E225" s="32"/>
      <c r="F225" s="32">
        <v>637</v>
      </c>
      <c r="G225" s="32">
        <v>637</v>
      </c>
      <c r="H225" s="33" t="s">
        <v>123</v>
      </c>
    </row>
    <row r="226" spans="1:8" x14ac:dyDescent="0.3">
      <c r="A226" s="32"/>
      <c r="B226" s="32"/>
      <c r="C226" s="32"/>
      <c r="D226" s="32" t="s">
        <v>6</v>
      </c>
      <c r="E226" s="32">
        <v>0</v>
      </c>
      <c r="F226" s="32">
        <v>2225.96</v>
      </c>
      <c r="G226" s="32">
        <v>2225.96</v>
      </c>
      <c r="H226" s="32"/>
    </row>
    <row r="227" spans="1:8" ht="31.2" x14ac:dyDescent="0.3">
      <c r="A227" s="32">
        <v>3</v>
      </c>
      <c r="B227" s="32" t="s">
        <v>132</v>
      </c>
      <c r="C227" s="32" t="s">
        <v>114</v>
      </c>
      <c r="D227" s="32" t="s">
        <v>133</v>
      </c>
      <c r="E227" s="32"/>
      <c r="F227" s="32">
        <v>128</v>
      </c>
      <c r="G227" s="32">
        <v>128</v>
      </c>
      <c r="H227" s="33" t="s">
        <v>116</v>
      </c>
    </row>
    <row r="228" spans="1:8" ht="31.2" x14ac:dyDescent="0.3">
      <c r="A228" s="32"/>
      <c r="B228" s="32"/>
      <c r="C228" s="32"/>
      <c r="D228" s="32" t="s">
        <v>134</v>
      </c>
      <c r="E228" s="32"/>
      <c r="F228" s="32">
        <v>45</v>
      </c>
      <c r="G228" s="32">
        <v>45</v>
      </c>
      <c r="H228" s="33" t="s">
        <v>116</v>
      </c>
    </row>
    <row r="229" spans="1:8" ht="31.2" x14ac:dyDescent="0.3">
      <c r="A229" s="32"/>
      <c r="B229" s="32"/>
      <c r="C229" s="32"/>
      <c r="D229" s="32" t="s">
        <v>135</v>
      </c>
      <c r="E229" s="32"/>
      <c r="F229" s="32">
        <v>20</v>
      </c>
      <c r="G229" s="32">
        <v>20</v>
      </c>
      <c r="H229" s="33" t="s">
        <v>116</v>
      </c>
    </row>
    <row r="230" spans="1:8" ht="31.2" x14ac:dyDescent="0.3">
      <c r="A230" s="32"/>
      <c r="B230" s="32"/>
      <c r="C230" s="32"/>
      <c r="D230" s="32" t="s">
        <v>136</v>
      </c>
      <c r="E230" s="32"/>
      <c r="F230" s="32">
        <v>20</v>
      </c>
      <c r="G230" s="32">
        <v>20</v>
      </c>
      <c r="H230" s="33" t="s">
        <v>119</v>
      </c>
    </row>
    <row r="231" spans="1:8" ht="31.2" x14ac:dyDescent="0.3">
      <c r="A231" s="32"/>
      <c r="B231" s="32"/>
      <c r="C231" s="32"/>
      <c r="D231" s="32" t="s">
        <v>137</v>
      </c>
      <c r="E231" s="32"/>
      <c r="F231" s="32">
        <v>199</v>
      </c>
      <c r="G231" s="32">
        <v>199</v>
      </c>
      <c r="H231" s="33" t="s">
        <v>138</v>
      </c>
    </row>
    <row r="232" spans="1:8" x14ac:dyDescent="0.3">
      <c r="A232" s="32"/>
      <c r="B232" s="32"/>
      <c r="C232" s="32"/>
      <c r="D232" s="32" t="s">
        <v>6</v>
      </c>
      <c r="E232" s="32">
        <v>0</v>
      </c>
      <c r="F232" s="32">
        <v>411.25</v>
      </c>
      <c r="G232" s="32">
        <v>411.25</v>
      </c>
      <c r="H232" s="32"/>
    </row>
    <row r="233" spans="1:8" ht="31.2" x14ac:dyDescent="0.3">
      <c r="A233" s="32">
        <v>4</v>
      </c>
      <c r="B233" s="32" t="s">
        <v>139</v>
      </c>
      <c r="C233" s="32" t="s">
        <v>114</v>
      </c>
      <c r="D233" s="32" t="s">
        <v>140</v>
      </c>
      <c r="E233" s="32"/>
      <c r="F233" s="32">
        <v>70</v>
      </c>
      <c r="G233" s="32">
        <v>70</v>
      </c>
      <c r="H233" s="33" t="s">
        <v>119</v>
      </c>
    </row>
    <row r="234" spans="1:8" ht="31.2" x14ac:dyDescent="0.3">
      <c r="A234" s="32"/>
      <c r="B234" s="32"/>
      <c r="C234" s="32"/>
      <c r="D234" s="32" t="s">
        <v>141</v>
      </c>
      <c r="E234" s="32"/>
      <c r="F234" s="32">
        <v>25</v>
      </c>
      <c r="G234" s="32">
        <v>25</v>
      </c>
      <c r="H234" s="33" t="s">
        <v>119</v>
      </c>
    </row>
    <row r="235" spans="1:8" ht="31.2" x14ac:dyDescent="0.3">
      <c r="A235" s="32"/>
      <c r="B235" s="32"/>
      <c r="C235" s="32"/>
      <c r="D235" s="32" t="s">
        <v>142</v>
      </c>
      <c r="E235" s="32"/>
      <c r="F235" s="32">
        <v>25</v>
      </c>
      <c r="G235" s="32">
        <v>25</v>
      </c>
      <c r="H235" s="33" t="s">
        <v>119</v>
      </c>
    </row>
    <row r="236" spans="1:8" ht="31.2" x14ac:dyDescent="0.3">
      <c r="A236" s="32"/>
      <c r="B236" s="32"/>
      <c r="C236" s="32"/>
      <c r="D236" s="32" t="s">
        <v>143</v>
      </c>
      <c r="E236" s="32"/>
      <c r="F236" s="32">
        <v>20</v>
      </c>
      <c r="G236" s="32">
        <v>20</v>
      </c>
      <c r="H236" s="33" t="s">
        <v>119</v>
      </c>
    </row>
    <row r="237" spans="1:8" ht="31.2" x14ac:dyDescent="0.3">
      <c r="A237" s="32"/>
      <c r="B237" s="32"/>
      <c r="C237" s="32"/>
      <c r="D237" s="32" t="s">
        <v>144</v>
      </c>
      <c r="E237" s="32"/>
      <c r="F237" s="32">
        <v>70</v>
      </c>
      <c r="G237" s="32">
        <v>70</v>
      </c>
      <c r="H237" s="33" t="s">
        <v>119</v>
      </c>
    </row>
    <row r="238" spans="1:8" ht="31.2" x14ac:dyDescent="0.3">
      <c r="A238" s="32"/>
      <c r="B238" s="32"/>
      <c r="C238" s="32"/>
      <c r="D238" s="32" t="s">
        <v>145</v>
      </c>
      <c r="E238" s="32"/>
      <c r="F238" s="32">
        <v>33</v>
      </c>
      <c r="G238" s="32">
        <v>33</v>
      </c>
      <c r="H238" s="33" t="s">
        <v>138</v>
      </c>
    </row>
    <row r="239" spans="1:8" ht="31.2" x14ac:dyDescent="0.3">
      <c r="A239" s="32"/>
      <c r="B239" s="32"/>
      <c r="C239" s="32"/>
      <c r="D239" s="32" t="s">
        <v>7</v>
      </c>
      <c r="E239" s="32"/>
      <c r="F239" s="32">
        <v>68</v>
      </c>
      <c r="G239" s="32">
        <v>68</v>
      </c>
      <c r="H239" s="33" t="s">
        <v>138</v>
      </c>
    </row>
    <row r="240" spans="1:8" x14ac:dyDescent="0.3">
      <c r="A240" s="32"/>
      <c r="B240" s="32"/>
      <c r="C240" s="32"/>
      <c r="D240" s="32" t="s">
        <v>6</v>
      </c>
      <c r="E240" s="32">
        <v>0</v>
      </c>
      <c r="F240" s="32">
        <v>101.5</v>
      </c>
      <c r="G240" s="32">
        <v>101.5</v>
      </c>
      <c r="H240" s="32"/>
    </row>
    <row r="241" spans="1:8" ht="31.2" x14ac:dyDescent="0.3">
      <c r="A241" s="32">
        <v>5</v>
      </c>
      <c r="B241" s="32" t="s">
        <v>146</v>
      </c>
      <c r="C241" s="32" t="s">
        <v>114</v>
      </c>
      <c r="D241" s="32" t="s">
        <v>147</v>
      </c>
      <c r="E241" s="32"/>
      <c r="F241" s="32">
        <v>56.55</v>
      </c>
      <c r="G241" s="32">
        <v>56.55</v>
      </c>
      <c r="H241" s="33" t="s">
        <v>138</v>
      </c>
    </row>
    <row r="242" spans="1:8" ht="31.2" x14ac:dyDescent="0.3">
      <c r="A242" s="32"/>
      <c r="B242" s="32"/>
      <c r="C242" s="32"/>
      <c r="D242" s="32" t="s">
        <v>148</v>
      </c>
      <c r="E242" s="32"/>
      <c r="F242" s="32">
        <v>25</v>
      </c>
      <c r="G242" s="32">
        <v>25</v>
      </c>
      <c r="H242" s="33" t="s">
        <v>138</v>
      </c>
    </row>
    <row r="243" spans="1:8" ht="31.2" x14ac:dyDescent="0.3">
      <c r="A243" s="32"/>
      <c r="B243" s="32"/>
      <c r="C243" s="32"/>
      <c r="D243" s="32" t="s">
        <v>135</v>
      </c>
      <c r="E243" s="32"/>
      <c r="F243" s="32">
        <v>20</v>
      </c>
      <c r="G243" s="32">
        <v>20</v>
      </c>
      <c r="H243" s="33" t="s">
        <v>138</v>
      </c>
    </row>
    <row r="244" spans="1:8" ht="31.2" x14ac:dyDescent="0.3">
      <c r="A244" s="32"/>
      <c r="B244" s="32"/>
      <c r="C244" s="32"/>
      <c r="D244" s="32" t="s">
        <v>149</v>
      </c>
      <c r="E244" s="32"/>
      <c r="F244" s="32">
        <v>70</v>
      </c>
      <c r="G244" s="32">
        <v>70</v>
      </c>
      <c r="H244" s="33" t="s">
        <v>138</v>
      </c>
    </row>
    <row r="245" spans="1:8" ht="31.2" x14ac:dyDescent="0.3">
      <c r="A245" s="32"/>
      <c r="B245" s="32"/>
      <c r="C245" s="32"/>
      <c r="D245" s="32" t="s">
        <v>150</v>
      </c>
      <c r="E245" s="32"/>
      <c r="F245" s="32">
        <v>82.65</v>
      </c>
      <c r="G245" s="32">
        <v>82.65</v>
      </c>
      <c r="H245" s="33" t="s">
        <v>138</v>
      </c>
    </row>
    <row r="246" spans="1:8" x14ac:dyDescent="0.3">
      <c r="A246" s="32"/>
      <c r="B246" s="32"/>
      <c r="C246" s="32"/>
      <c r="D246" s="32" t="s">
        <v>6</v>
      </c>
      <c r="E246" s="32">
        <v>0</v>
      </c>
      <c r="F246" s="32">
        <v>254.2</v>
      </c>
      <c r="G246" s="32">
        <v>254.2</v>
      </c>
      <c r="H246" s="32"/>
    </row>
    <row r="247" spans="1:8" ht="31.2" x14ac:dyDescent="0.3">
      <c r="A247" s="32">
        <v>6</v>
      </c>
      <c r="B247" s="33" t="s">
        <v>151</v>
      </c>
      <c r="C247" s="32" t="s">
        <v>114</v>
      </c>
      <c r="D247" s="32" t="s">
        <v>152</v>
      </c>
      <c r="E247" s="32"/>
      <c r="F247" s="32">
        <v>50</v>
      </c>
      <c r="G247" s="32">
        <v>50</v>
      </c>
      <c r="H247" s="33" t="s">
        <v>138</v>
      </c>
    </row>
    <row r="248" spans="1:8" x14ac:dyDescent="0.3">
      <c r="A248" s="32"/>
      <c r="B248" s="32"/>
      <c r="C248" s="32"/>
      <c r="D248" s="32"/>
      <c r="E248" s="32"/>
      <c r="F248" s="32"/>
      <c r="G248" s="32"/>
      <c r="H248" s="32"/>
    </row>
    <row r="249" spans="1:8" ht="31.2" x14ac:dyDescent="0.3">
      <c r="A249" s="32"/>
      <c r="B249" s="32"/>
      <c r="C249" s="32"/>
      <c r="D249" s="32" t="s">
        <v>153</v>
      </c>
      <c r="E249" s="32"/>
      <c r="F249" s="32">
        <v>50</v>
      </c>
      <c r="G249" s="32">
        <v>50</v>
      </c>
      <c r="H249" s="33" t="s">
        <v>138</v>
      </c>
    </row>
    <row r="250" spans="1:8" ht="31.2" x14ac:dyDescent="0.3">
      <c r="A250" s="32"/>
      <c r="B250" s="32"/>
      <c r="C250" s="32"/>
      <c r="D250" s="32" t="s">
        <v>154</v>
      </c>
      <c r="E250" s="32"/>
      <c r="F250" s="32">
        <v>20</v>
      </c>
      <c r="G250" s="32">
        <v>20</v>
      </c>
      <c r="H250" s="33" t="s">
        <v>138</v>
      </c>
    </row>
    <row r="251" spans="1:8" ht="31.2" x14ac:dyDescent="0.3">
      <c r="A251" s="32"/>
      <c r="B251" s="32"/>
      <c r="C251" s="32"/>
      <c r="D251" s="32" t="s">
        <v>155</v>
      </c>
      <c r="E251" s="32"/>
      <c r="F251" s="32">
        <v>72.5</v>
      </c>
      <c r="G251" s="32">
        <v>72.5</v>
      </c>
      <c r="H251" s="33" t="s">
        <v>138</v>
      </c>
    </row>
    <row r="252" spans="1:8" x14ac:dyDescent="0.3">
      <c r="A252" s="32"/>
      <c r="B252" s="32"/>
      <c r="C252" s="32"/>
      <c r="D252" s="32" t="s">
        <v>6</v>
      </c>
      <c r="E252" s="32">
        <v>0</v>
      </c>
      <c r="F252" s="32">
        <v>192</v>
      </c>
      <c r="G252" s="32">
        <v>192</v>
      </c>
      <c r="H252" s="32"/>
    </row>
    <row r="253" spans="1:8" ht="31.2" x14ac:dyDescent="0.3">
      <c r="A253" s="32">
        <v>7</v>
      </c>
      <c r="B253" s="33" t="s">
        <v>156</v>
      </c>
      <c r="C253" s="32" t="s">
        <v>114</v>
      </c>
      <c r="D253" s="32" t="s">
        <v>157</v>
      </c>
      <c r="E253" s="32"/>
      <c r="F253" s="32">
        <v>99</v>
      </c>
      <c r="G253" s="32">
        <v>99</v>
      </c>
      <c r="H253" s="33" t="s">
        <v>158</v>
      </c>
    </row>
    <row r="254" spans="1:8" ht="31.2" x14ac:dyDescent="0.3">
      <c r="A254" s="32"/>
      <c r="B254" s="32"/>
      <c r="C254" s="32"/>
      <c r="D254" s="32" t="s">
        <v>134</v>
      </c>
      <c r="E254" s="32"/>
      <c r="F254" s="32">
        <v>35</v>
      </c>
      <c r="G254" s="32">
        <v>35</v>
      </c>
      <c r="H254" s="33" t="s">
        <v>158</v>
      </c>
    </row>
    <row r="255" spans="1:8" ht="31.2" x14ac:dyDescent="0.3">
      <c r="A255" s="32"/>
      <c r="B255" s="32"/>
      <c r="C255" s="32"/>
      <c r="D255" s="32" t="s">
        <v>154</v>
      </c>
      <c r="E255" s="32"/>
      <c r="F255" s="32">
        <v>20</v>
      </c>
      <c r="G255" s="32">
        <v>20</v>
      </c>
      <c r="H255" s="33" t="s">
        <v>138</v>
      </c>
    </row>
    <row r="256" spans="1:8" ht="31.2" x14ac:dyDescent="0.3">
      <c r="A256" s="32"/>
      <c r="B256" s="32"/>
      <c r="C256" s="32"/>
      <c r="D256" s="32" t="s">
        <v>159</v>
      </c>
      <c r="E256" s="32"/>
      <c r="F256" s="32">
        <v>100</v>
      </c>
      <c r="G256" s="32">
        <v>100</v>
      </c>
      <c r="H256" s="33" t="s">
        <v>138</v>
      </c>
    </row>
    <row r="257" spans="1:8" ht="31.2" x14ac:dyDescent="0.3">
      <c r="A257" s="32"/>
      <c r="B257" s="32"/>
      <c r="C257" s="32"/>
      <c r="D257" s="32" t="s">
        <v>160</v>
      </c>
      <c r="E257" s="32"/>
      <c r="F257" s="32">
        <v>72.5</v>
      </c>
      <c r="G257" s="32">
        <v>72.5</v>
      </c>
      <c r="H257" s="33" t="s">
        <v>123</v>
      </c>
    </row>
    <row r="258" spans="1:8" x14ac:dyDescent="0.3">
      <c r="A258" s="32"/>
      <c r="B258" s="32"/>
      <c r="C258" s="32"/>
      <c r="D258" s="32" t="s">
        <v>6</v>
      </c>
      <c r="E258" s="32"/>
      <c r="F258" s="32">
        <v>326</v>
      </c>
      <c r="G258" s="32">
        <v>326</v>
      </c>
      <c r="H258" s="32"/>
    </row>
    <row r="259" spans="1:8" ht="31.2" x14ac:dyDescent="0.3">
      <c r="A259" s="32">
        <v>8</v>
      </c>
      <c r="B259" s="32" t="s">
        <v>161</v>
      </c>
      <c r="C259" s="32" t="s">
        <v>114</v>
      </c>
      <c r="D259" s="32" t="s">
        <v>162</v>
      </c>
      <c r="E259" s="32"/>
      <c r="F259" s="32">
        <v>21.75</v>
      </c>
      <c r="G259" s="32">
        <v>22</v>
      </c>
      <c r="H259" s="33" t="s">
        <v>138</v>
      </c>
    </row>
    <row r="260" spans="1:8" ht="31.2" x14ac:dyDescent="0.3">
      <c r="A260" s="32"/>
      <c r="B260" s="32"/>
      <c r="C260" s="32"/>
      <c r="D260" s="32" t="s">
        <v>163</v>
      </c>
      <c r="E260" s="32"/>
      <c r="F260" s="32">
        <v>35</v>
      </c>
      <c r="G260" s="32">
        <v>35</v>
      </c>
      <c r="H260" s="33" t="s">
        <v>164</v>
      </c>
    </row>
    <row r="261" spans="1:8" ht="31.2" x14ac:dyDescent="0.3">
      <c r="A261" s="32"/>
      <c r="B261" s="32"/>
      <c r="C261" s="32"/>
      <c r="D261" s="32" t="s">
        <v>11</v>
      </c>
      <c r="E261" s="32"/>
      <c r="F261" s="32">
        <v>79.75</v>
      </c>
      <c r="G261" s="32">
        <v>79.75</v>
      </c>
      <c r="H261" s="33" t="s">
        <v>158</v>
      </c>
    </row>
    <row r="262" spans="1:8" x14ac:dyDescent="0.3">
      <c r="A262" s="32"/>
      <c r="B262" s="32"/>
      <c r="C262" s="32"/>
      <c r="D262" s="32" t="s">
        <v>6</v>
      </c>
      <c r="E262" s="32"/>
      <c r="F262" s="32">
        <v>136.5</v>
      </c>
      <c r="G262" s="32">
        <v>136.5</v>
      </c>
      <c r="H262" s="32"/>
    </row>
    <row r="263" spans="1:8" ht="31.2" x14ac:dyDescent="0.3">
      <c r="A263" s="32">
        <v>9</v>
      </c>
      <c r="B263" s="33" t="s">
        <v>165</v>
      </c>
      <c r="C263" s="32" t="s">
        <v>114</v>
      </c>
      <c r="D263" s="32" t="s">
        <v>12</v>
      </c>
      <c r="E263" s="32"/>
      <c r="F263" s="32">
        <v>38</v>
      </c>
      <c r="G263" s="32">
        <v>38</v>
      </c>
      <c r="H263" s="33" t="s">
        <v>138</v>
      </c>
    </row>
    <row r="264" spans="1:8" x14ac:dyDescent="0.3">
      <c r="A264" s="32"/>
      <c r="B264" s="32"/>
      <c r="C264" s="32"/>
      <c r="D264" s="32"/>
      <c r="E264" s="32"/>
      <c r="F264" s="32"/>
      <c r="G264" s="32"/>
      <c r="H264" s="32"/>
    </row>
    <row r="265" spans="1:8" ht="31.2" x14ac:dyDescent="0.3">
      <c r="A265" s="32"/>
      <c r="B265" s="32"/>
      <c r="C265" s="32"/>
      <c r="D265" s="32" t="s">
        <v>134</v>
      </c>
      <c r="E265" s="32"/>
      <c r="F265" s="32">
        <v>35</v>
      </c>
      <c r="G265" s="32">
        <v>35</v>
      </c>
      <c r="H265" s="33" t="s">
        <v>166</v>
      </c>
    </row>
    <row r="266" spans="1:8" ht="31.2" x14ac:dyDescent="0.3">
      <c r="A266" s="32"/>
      <c r="B266" s="32"/>
      <c r="C266" s="32"/>
      <c r="D266" s="32" t="s">
        <v>167</v>
      </c>
      <c r="E266" s="32"/>
      <c r="F266" s="32">
        <v>50</v>
      </c>
      <c r="G266" s="32">
        <v>50</v>
      </c>
      <c r="H266" s="33" t="s">
        <v>166</v>
      </c>
    </row>
    <row r="267" spans="1:8" ht="31.2" x14ac:dyDescent="0.3">
      <c r="A267" s="32"/>
      <c r="B267" s="32"/>
      <c r="C267" s="32"/>
      <c r="D267" s="32" t="s">
        <v>168</v>
      </c>
      <c r="E267" s="32"/>
      <c r="F267" s="32">
        <v>35</v>
      </c>
      <c r="G267" s="32">
        <v>35</v>
      </c>
      <c r="H267" s="33" t="s">
        <v>166</v>
      </c>
    </row>
    <row r="268" spans="1:8" ht="31.2" x14ac:dyDescent="0.3">
      <c r="A268" s="32"/>
      <c r="B268" s="32"/>
      <c r="C268" s="32"/>
      <c r="D268" s="32" t="s">
        <v>169</v>
      </c>
      <c r="E268" s="32"/>
      <c r="F268" s="32">
        <v>55</v>
      </c>
      <c r="G268" s="32">
        <v>55</v>
      </c>
      <c r="H268" s="33" t="s">
        <v>166</v>
      </c>
    </row>
    <row r="269" spans="1:8" x14ac:dyDescent="0.3">
      <c r="A269" s="32"/>
      <c r="B269" s="32"/>
      <c r="C269" s="32"/>
      <c r="D269" s="32" t="s">
        <v>6</v>
      </c>
      <c r="E269" s="32">
        <v>0</v>
      </c>
      <c r="F269" s="32">
        <v>213</v>
      </c>
      <c r="G269" s="32">
        <v>213</v>
      </c>
      <c r="H269" s="32"/>
    </row>
    <row r="270" spans="1:8" x14ac:dyDescent="0.3">
      <c r="A270" s="32" t="s">
        <v>170</v>
      </c>
      <c r="B270" s="32"/>
      <c r="C270" s="32"/>
      <c r="D270" s="32"/>
      <c r="E270" s="32"/>
      <c r="F270" s="32">
        <v>12433</v>
      </c>
      <c r="G270" s="32">
        <v>12433</v>
      </c>
      <c r="H270" s="32"/>
    </row>
    <row r="271" spans="1:8" ht="31.2" x14ac:dyDescent="0.3">
      <c r="A271" s="32">
        <v>10</v>
      </c>
      <c r="B271" s="32" t="s">
        <v>171</v>
      </c>
      <c r="C271" s="32" t="s">
        <v>114</v>
      </c>
      <c r="D271" s="32" t="s">
        <v>172</v>
      </c>
      <c r="E271" s="32"/>
      <c r="F271" s="32">
        <v>4147</v>
      </c>
      <c r="G271" s="32">
        <v>4147</v>
      </c>
      <c r="H271" s="33" t="s">
        <v>138</v>
      </c>
    </row>
    <row r="272" spans="1:8" ht="31.2" x14ac:dyDescent="0.3">
      <c r="A272" s="32">
        <v>11</v>
      </c>
      <c r="B272" s="32" t="s">
        <v>171</v>
      </c>
      <c r="C272" s="32" t="s">
        <v>114</v>
      </c>
      <c r="D272" s="32" t="s">
        <v>173</v>
      </c>
      <c r="E272" s="32"/>
      <c r="F272" s="32">
        <v>1885</v>
      </c>
      <c r="G272" s="32">
        <v>1885</v>
      </c>
      <c r="H272" s="33" t="s">
        <v>138</v>
      </c>
    </row>
    <row r="273" spans="1:8" x14ac:dyDescent="0.3">
      <c r="A273" s="32"/>
      <c r="B273" s="32"/>
      <c r="C273" s="32"/>
      <c r="D273" s="32"/>
      <c r="E273" s="32"/>
      <c r="F273" s="32"/>
      <c r="G273" s="32"/>
      <c r="H273" s="32"/>
    </row>
    <row r="274" spans="1:8" x14ac:dyDescent="0.3">
      <c r="A274" s="32" t="s">
        <v>174</v>
      </c>
      <c r="B274" s="32"/>
      <c r="C274" s="32"/>
      <c r="D274" s="32"/>
      <c r="E274" s="32">
        <v>0</v>
      </c>
      <c r="F274" s="32">
        <v>6032</v>
      </c>
      <c r="G274" s="32">
        <v>6032</v>
      </c>
      <c r="H274" s="32"/>
    </row>
    <row r="275" spans="1:8" x14ac:dyDescent="0.3">
      <c r="A275" s="32"/>
      <c r="B275" s="32"/>
      <c r="C275" s="32"/>
      <c r="D275" s="32"/>
      <c r="E275" s="32"/>
      <c r="F275" s="32"/>
      <c r="G275" s="32"/>
      <c r="H275" s="32"/>
    </row>
    <row r="276" spans="1:8" x14ac:dyDescent="0.3">
      <c r="A276" s="32" t="s">
        <v>176</v>
      </c>
      <c r="B276" s="32"/>
      <c r="C276" s="32"/>
      <c r="D276" s="32"/>
      <c r="E276" s="32">
        <v>0</v>
      </c>
      <c r="F276" s="32">
        <v>18465</v>
      </c>
      <c r="G276" s="32">
        <v>18465</v>
      </c>
      <c r="H276" s="32"/>
    </row>
    <row r="277" spans="1:8" x14ac:dyDescent="0.3">
      <c r="A277" s="100" t="s">
        <v>177</v>
      </c>
      <c r="B277" s="101"/>
      <c r="C277" s="101"/>
      <c r="D277" s="102"/>
      <c r="E277" s="32"/>
      <c r="F277" s="120">
        <f>F206+F208+F210+F276</f>
        <v>25906.030000000002</v>
      </c>
      <c r="G277" s="31">
        <f>G206+G208+G210+G276</f>
        <v>25906.030000000002</v>
      </c>
      <c r="H277" s="32"/>
    </row>
    <row r="279" spans="1:8" ht="18" x14ac:dyDescent="0.35">
      <c r="B279" s="99" t="s">
        <v>180</v>
      </c>
      <c r="C279" s="99"/>
      <c r="D279" s="99"/>
      <c r="E279" s="99"/>
      <c r="F279" s="99"/>
      <c r="G279" s="99"/>
      <c r="H279" s="99"/>
    </row>
    <row r="281" spans="1:8" x14ac:dyDescent="0.3">
      <c r="B281" s="100" t="s">
        <v>181</v>
      </c>
      <c r="C281" s="101"/>
      <c r="D281" s="102"/>
    </row>
    <row r="282" spans="1:8" x14ac:dyDescent="0.3">
      <c r="B282" s="36" t="s">
        <v>182</v>
      </c>
      <c r="C282" s="37"/>
      <c r="D282" s="35">
        <v>44455</v>
      </c>
    </row>
    <row r="283" spans="1:8" x14ac:dyDescent="0.3">
      <c r="B283" s="36" t="s">
        <v>183</v>
      </c>
      <c r="C283" s="37"/>
      <c r="D283" s="35">
        <v>44817</v>
      </c>
    </row>
    <row r="284" spans="1:8" x14ac:dyDescent="0.3">
      <c r="B284" s="36" t="s">
        <v>184</v>
      </c>
      <c r="C284" s="37"/>
      <c r="D284" s="35">
        <v>45184</v>
      </c>
    </row>
    <row r="285" spans="1:8" x14ac:dyDescent="0.3">
      <c r="B285" s="100" t="s">
        <v>185</v>
      </c>
      <c r="C285" s="101"/>
      <c r="D285" s="102"/>
    </row>
    <row r="286" spans="1:8" x14ac:dyDescent="0.3">
      <c r="B286" s="36" t="s">
        <v>182</v>
      </c>
      <c r="C286" s="37"/>
      <c r="D286" s="35">
        <v>44685</v>
      </c>
    </row>
    <row r="287" spans="1:8" x14ac:dyDescent="0.3">
      <c r="B287" s="36" t="s">
        <v>183</v>
      </c>
      <c r="C287" s="37"/>
      <c r="D287" s="35">
        <v>45054</v>
      </c>
    </row>
    <row r="288" spans="1:8" x14ac:dyDescent="0.3">
      <c r="B288" s="36" t="s">
        <v>184</v>
      </c>
      <c r="C288" s="37"/>
      <c r="D288" s="35">
        <v>45417</v>
      </c>
    </row>
    <row r="290" spans="2:2" x14ac:dyDescent="0.3">
      <c r="B290" s="2" t="s">
        <v>186</v>
      </c>
    </row>
    <row r="291" spans="2:2" x14ac:dyDescent="0.3">
      <c r="B291" s="2" t="s">
        <v>187</v>
      </c>
    </row>
    <row r="292" spans="2:2" x14ac:dyDescent="0.3">
      <c r="B292" s="2" t="s">
        <v>188</v>
      </c>
    </row>
  </sheetData>
  <mergeCells count="105">
    <mergeCell ref="B279:H279"/>
    <mergeCell ref="B281:D281"/>
    <mergeCell ref="B285:D285"/>
    <mergeCell ref="B181:B189"/>
    <mergeCell ref="C181:C189"/>
    <mergeCell ref="A161:A167"/>
    <mergeCell ref="A168:A174"/>
    <mergeCell ref="B168:B174"/>
    <mergeCell ref="C168:C174"/>
    <mergeCell ref="A175:A180"/>
    <mergeCell ref="B175:B180"/>
    <mergeCell ref="A277:D277"/>
    <mergeCell ref="A190:A196"/>
    <mergeCell ref="B190:B196"/>
    <mergeCell ref="C161:C167"/>
    <mergeCell ref="B197:B205"/>
    <mergeCell ref="A197:A205"/>
    <mergeCell ref="C197:C205"/>
    <mergeCell ref="A181:A189"/>
    <mergeCell ref="C190:C196"/>
    <mergeCell ref="F1:I1"/>
    <mergeCell ref="F2:I2"/>
    <mergeCell ref="F3:I3"/>
    <mergeCell ref="F4:I4"/>
    <mergeCell ref="G55:G56"/>
    <mergeCell ref="G57:G61"/>
    <mergeCell ref="H57:H61"/>
    <mergeCell ref="E7:G7"/>
    <mergeCell ref="H7:H8"/>
    <mergeCell ref="I7:I8"/>
    <mergeCell ref="A5:I5"/>
    <mergeCell ref="A7:A8"/>
    <mergeCell ref="B34:B40"/>
    <mergeCell ref="A18:A26"/>
    <mergeCell ref="A34:A40"/>
    <mergeCell ref="A10:A17"/>
    <mergeCell ref="C27:C33"/>
    <mergeCell ref="B10:B17"/>
    <mergeCell ref="C10:C17"/>
    <mergeCell ref="B7:B8"/>
    <mergeCell ref="A41:A47"/>
    <mergeCell ref="C18:C26"/>
    <mergeCell ref="B18:B26"/>
    <mergeCell ref="B41:B47"/>
    <mergeCell ref="C147:C153"/>
    <mergeCell ref="B154:B160"/>
    <mergeCell ref="A206:D206"/>
    <mergeCell ref="A154:A160"/>
    <mergeCell ref="A67:A75"/>
    <mergeCell ref="A147:A153"/>
    <mergeCell ref="B116:B123"/>
    <mergeCell ref="A85:A92"/>
    <mergeCell ref="B85:B93"/>
    <mergeCell ref="B124:B130"/>
    <mergeCell ref="B76:B84"/>
    <mergeCell ref="B110:B115"/>
    <mergeCell ref="C175:C180"/>
    <mergeCell ref="B161:B167"/>
    <mergeCell ref="B147:B153"/>
    <mergeCell ref="C154:C160"/>
    <mergeCell ref="A94:A101"/>
    <mergeCell ref="A110:A115"/>
    <mergeCell ref="A124:A130"/>
    <mergeCell ref="A139:A146"/>
    <mergeCell ref="A76:A84"/>
    <mergeCell ref="A102:A109"/>
    <mergeCell ref="A116:A123"/>
    <mergeCell ref="B139:B146"/>
    <mergeCell ref="A55:A66"/>
    <mergeCell ref="B55:B66"/>
    <mergeCell ref="C7:C8"/>
    <mergeCell ref="A9:I9"/>
    <mergeCell ref="A27:A33"/>
    <mergeCell ref="B48:B54"/>
    <mergeCell ref="C139:C146"/>
    <mergeCell ref="B102:B109"/>
    <mergeCell ref="C67:C75"/>
    <mergeCell ref="C102:C109"/>
    <mergeCell ref="C116:C123"/>
    <mergeCell ref="C131:C138"/>
    <mergeCell ref="C110:C115"/>
    <mergeCell ref="C76:C84"/>
    <mergeCell ref="B67:B75"/>
    <mergeCell ref="A131:A138"/>
    <mergeCell ref="B131:B138"/>
    <mergeCell ref="B94:B101"/>
    <mergeCell ref="C94:C101"/>
    <mergeCell ref="I55:I56"/>
    <mergeCell ref="A48:A54"/>
    <mergeCell ref="E57:E61"/>
    <mergeCell ref="C85:C92"/>
    <mergeCell ref="D7:D8"/>
    <mergeCell ref="F55:F56"/>
    <mergeCell ref="F57:F61"/>
    <mergeCell ref="E55:E56"/>
    <mergeCell ref="H55:H56"/>
    <mergeCell ref="I57:I61"/>
    <mergeCell ref="C124:C130"/>
    <mergeCell ref="C48:C54"/>
    <mergeCell ref="C55:C66"/>
    <mergeCell ref="B27:B33"/>
    <mergeCell ref="C41:C47"/>
    <mergeCell ref="C34:C40"/>
    <mergeCell ref="D57:D61"/>
    <mergeCell ref="D55:D56"/>
  </mergeCells>
  <phoneticPr fontId="1" type="noConversion"/>
  <pageMargins left="0.59055118110236227" right="0.59055118110236227" top="1.1811023622047245" bottom="0.78740157480314965" header="0" footer="0"/>
  <pageSetup paperSize="9" scale="97" fitToHeight="2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 фин.мероп.-23 котельных</vt:lpstr>
      <vt:lpstr>'План фин.мероп.-23 котельных'!Заголовки_для_печати</vt:lpstr>
      <vt:lpstr>'План фин.мероп.-23 котельных'!Область_печати</vt:lpstr>
    </vt:vector>
  </TitlesOfParts>
  <Company>Computer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RePack by Diakov</cp:lastModifiedBy>
  <cp:lastPrinted>2025-05-15T08:38:26Z</cp:lastPrinted>
  <dcterms:created xsi:type="dcterms:W3CDTF">2011-02-10T11:45:28Z</dcterms:created>
  <dcterms:modified xsi:type="dcterms:W3CDTF">2025-05-15T08:38:26Z</dcterms:modified>
</cp:coreProperties>
</file>